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Cuadros del Boletin 2020\"/>
    </mc:Choice>
  </mc:AlternateContent>
  <xr:revisionPtr revIDLastSave="0" documentId="8_{D430B8AD-53B5-4C8D-A7FA-2B6B7E6F27F7}" xr6:coauthVersionLast="45" xr6:coauthVersionMax="45" xr10:uidLastSave="{00000000-0000-0000-0000-000000000000}"/>
  <bookViews>
    <workbookView xWindow="-120" yWindow="-120" windowWidth="24240" windowHeight="13740" xr2:uid="{C51AD4E7-B6EB-4342-8FCD-9114ED653EC2}"/>
  </bookViews>
  <sheets>
    <sheet name="C4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 localSheetId="0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'C45'!$A$14:$M$21</definedName>
    <definedName name="A_impresión_IM">#REF!</definedName>
    <definedName name="adolescentes" hidden="1">#REF!</definedName>
    <definedName name="_xlnm.Print_Area" localSheetId="0">'C45'!$A$1:$P$35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>[2]Mayo!#REF!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hidden="1">#REF!</definedName>
    <definedName name="_xlnm.Print_Titles" localSheetId="0">'C45'!$4:$6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K22" i="1"/>
  <c r="J22" i="1"/>
  <c r="I22" i="1"/>
  <c r="H22" i="1"/>
  <c r="E22" i="1"/>
  <c r="B22" i="1"/>
  <c r="N21" i="1"/>
  <c r="K21" i="1"/>
  <c r="H21" i="1"/>
  <c r="B21" i="1"/>
  <c r="N20" i="1"/>
  <c r="H20" i="1"/>
  <c r="E20" i="1"/>
  <c r="B20" i="1"/>
  <c r="R19" i="1"/>
  <c r="R7" i="1" s="1"/>
  <c r="Q19" i="1"/>
  <c r="N19" i="1"/>
  <c r="K19" i="1"/>
  <c r="H19" i="1"/>
  <c r="E19" i="1"/>
  <c r="B19" i="1"/>
  <c r="E17" i="1"/>
  <c r="B17" i="1"/>
  <c r="B7" i="1" s="1"/>
  <c r="N16" i="1"/>
  <c r="K16" i="1"/>
  <c r="H16" i="1"/>
  <c r="E16" i="1"/>
  <c r="B16" i="1"/>
  <c r="N14" i="1"/>
  <c r="K14" i="1"/>
  <c r="H14" i="1"/>
  <c r="H7" i="1" s="1"/>
  <c r="E14" i="1"/>
  <c r="B14" i="1"/>
  <c r="N13" i="1"/>
  <c r="K13" i="1"/>
  <c r="H13" i="1"/>
  <c r="E13" i="1"/>
  <c r="B13" i="1"/>
  <c r="N12" i="1"/>
  <c r="K12" i="1"/>
  <c r="K7" i="1" s="1"/>
  <c r="E12" i="1"/>
  <c r="B12" i="1"/>
  <c r="S11" i="1"/>
  <c r="N11" i="1"/>
  <c r="K11" i="1"/>
  <c r="H11" i="1"/>
  <c r="E11" i="1"/>
  <c r="B11" i="1"/>
  <c r="S9" i="1"/>
  <c r="N9" i="1"/>
  <c r="K9" i="1"/>
  <c r="H9" i="1"/>
  <c r="E9" i="1"/>
  <c r="E7" i="1" s="1"/>
  <c r="B9" i="1"/>
  <c r="S8" i="1"/>
  <c r="S7" i="1" s="1"/>
  <c r="N8" i="1"/>
  <c r="N7" i="1" s="1"/>
  <c r="K8" i="1"/>
  <c r="H8" i="1"/>
  <c r="E8" i="1"/>
  <c r="B8" i="1"/>
  <c r="Q7" i="1"/>
  <c r="P7" i="1"/>
  <c r="O7" i="1"/>
  <c r="M7" i="1"/>
  <c r="L7" i="1"/>
  <c r="J7" i="1"/>
  <c r="I7" i="1"/>
  <c r="G7" i="1"/>
  <c r="F7" i="1"/>
  <c r="D7" i="1"/>
  <c r="C7" i="1"/>
</calcChain>
</file>

<file path=xl/sharedStrings.xml><?xml version="1.0" encoding="utf-8"?>
<sst xmlns="http://schemas.openxmlformats.org/spreadsheetml/2006/main" count="198" uniqueCount="50">
  <si>
    <t xml:space="preserve">Cuadro 45.   PRODUCCIÓN DE LOS SERVICIOS DE APOYO AL DIÁGNOSTICO Y TRATAMIENTO DE HOSPITALES Y CENTROS DE SALUD CON CAMA </t>
  </si>
  <si>
    <t xml:space="preserve">                     DEL MINISTERIO DE SALUD, SEGÚN REGIÓN Y HOSPITALES NACIONALES: AÑO 2020</t>
  </si>
  <si>
    <t xml:space="preserve">Región </t>
  </si>
  <si>
    <t>Medicamentos Despachados (1)</t>
  </si>
  <si>
    <t>Pruebas de Laboratorio (1)</t>
  </si>
  <si>
    <t>Exámenes de Laboratorio (1)</t>
  </si>
  <si>
    <t>Estudios de Rayos X</t>
  </si>
  <si>
    <t>Inyecciones Aplicadas (1)</t>
  </si>
  <si>
    <t>Raciones Alimenticias Servidas</t>
  </si>
  <si>
    <t>Libras de Ropa Lavadas</t>
  </si>
  <si>
    <t>Inyecciones Aplicadas</t>
  </si>
  <si>
    <t>NACIMIENTOS</t>
  </si>
  <si>
    <t>Total</t>
  </si>
  <si>
    <t>Asegurado</t>
  </si>
  <si>
    <t xml:space="preserve">No Asegurado </t>
  </si>
  <si>
    <t xml:space="preserve">Asegurado </t>
  </si>
  <si>
    <t xml:space="preserve">Total </t>
  </si>
  <si>
    <t>No Asegurado</t>
  </si>
  <si>
    <t>TOTAL</t>
  </si>
  <si>
    <t>Bocas de Toro…………………………….</t>
  </si>
  <si>
    <t>Coclé   ………………………………..</t>
  </si>
  <si>
    <t>Colón  ……………………………………..</t>
  </si>
  <si>
    <t>..</t>
  </si>
  <si>
    <t>Chiriquí…………………………………..</t>
  </si>
  <si>
    <t>Darién…………………………………….</t>
  </si>
  <si>
    <t>…</t>
  </si>
  <si>
    <t>Herrera  ……………………………………</t>
  </si>
  <si>
    <t>Los Santos…………………………………</t>
  </si>
  <si>
    <t xml:space="preserve">Panamá Este   ……………………………... </t>
  </si>
  <si>
    <t>Panamá Oeste…………………………. ...</t>
  </si>
  <si>
    <t>San Miguelito …...............................................</t>
  </si>
  <si>
    <t>Panamá Norte …………………………. ...</t>
  </si>
  <si>
    <t>Veraguas ...……………………………….</t>
  </si>
  <si>
    <t>Comarca Kuna Yala……………………..</t>
  </si>
  <si>
    <t>Comarca Ngobe Buglé (2) ……………………</t>
  </si>
  <si>
    <t>Hospitales Nacionales………………….</t>
  </si>
  <si>
    <t xml:space="preserve">   Hospital Santo Tomás (3)……………….</t>
  </si>
  <si>
    <t xml:space="preserve">   Hospital del Niño …………………….</t>
  </si>
  <si>
    <t xml:space="preserve">   Instituto de Salud Mental ……………</t>
  </si>
  <si>
    <t xml:space="preserve">   Instituto Oncológico (4)…………………</t>
  </si>
  <si>
    <t>Hospital Integrado Panamá Solidario…... …..............................</t>
  </si>
  <si>
    <t>.. No Aplica</t>
  </si>
  <si>
    <t>… No Disponible</t>
  </si>
  <si>
    <t>(1) En el desglose de asegurados y no asegurados no incluye 3 Hospitales (Niño, Salud Mental y Solidario)</t>
  </si>
  <si>
    <t>(2) Incluye la red de servicios de centros de salud con cama</t>
  </si>
  <si>
    <t>(3) El Hospital Santo Tomás reporta tener problemas con la producción del Departamento de Farmacia.</t>
  </si>
  <si>
    <t>(4) Instituto Oncológico Nacional no envía información de Servicios Intermedios</t>
  </si>
  <si>
    <t xml:space="preserve">Fuente Documental: Informes recibidos de las Regiones de Salud. MINSA y de los Hospitales Nacionales. </t>
  </si>
  <si>
    <t>Fuente Institucional: Ministerio de Salud, Dirección de Planificación,  Departamento de  Registros y Estadísticas.</t>
  </si>
  <si>
    <t>actualizado 05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</si>
</sst>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5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/>
    <xf numFmtId="0" fontId="1" fillId="0" borderId="0"/>
  </cellStyleXfs>
  <cellXfs count="79">
    <xf numFmtId="0" fontId="0" fillId="0" borderId="0" xfId="0"/>
    <xf numFmtId="164" fontId="4" fillId="0" borderId="0" xfId="1" quotePrefix="1" applyFont="1" applyAlignment="1">
      <alignment horizontal="left" vertical="top"/>
    </xf>
    <xf numFmtId="164" fontId="5" fillId="0" borderId="0" xfId="1" quotePrefix="1" applyFont="1" applyAlignment="1">
      <alignment horizontal="left" vertical="top"/>
    </xf>
    <xf numFmtId="164" fontId="3" fillId="0" borderId="0" xfId="1"/>
    <xf numFmtId="164" fontId="4" fillId="0" borderId="0" xfId="1" applyFont="1" applyAlignment="1">
      <alignment horizontal="left" vertical="top"/>
    </xf>
    <xf numFmtId="164" fontId="5" fillId="0" borderId="0" xfId="1" applyFont="1" applyAlignment="1">
      <alignment horizontal="left" vertical="top" indent="6"/>
    </xf>
    <xf numFmtId="164" fontId="4" fillId="2" borderId="1" xfId="1" applyFont="1" applyFill="1" applyBorder="1" applyAlignment="1">
      <alignment horizontal="center" vertical="center"/>
    </xf>
    <xf numFmtId="164" fontId="4" fillId="2" borderId="2" xfId="1" quotePrefix="1" applyFont="1" applyFill="1" applyBorder="1" applyAlignment="1">
      <alignment horizontal="center" vertical="center" wrapText="1"/>
    </xf>
    <xf numFmtId="164" fontId="4" fillId="2" borderId="3" xfId="1" quotePrefix="1" applyFont="1" applyFill="1" applyBorder="1" applyAlignment="1">
      <alignment horizontal="center" vertical="center" wrapText="1"/>
    </xf>
    <xf numFmtId="164" fontId="4" fillId="2" borderId="4" xfId="1" quotePrefix="1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center" vertical="center"/>
    </xf>
    <xf numFmtId="164" fontId="4" fillId="2" borderId="9" xfId="1" quotePrefix="1" applyFont="1" applyFill="1" applyBorder="1" applyAlignment="1">
      <alignment horizontal="center" vertical="center" wrapText="1"/>
    </xf>
    <xf numFmtId="164" fontId="4" fillId="2" borderId="10" xfId="1" quotePrefix="1" applyFont="1" applyFill="1" applyBorder="1" applyAlignment="1">
      <alignment horizontal="center" vertical="center" wrapText="1"/>
    </xf>
    <xf numFmtId="164" fontId="4" fillId="2" borderId="11" xfId="1" quotePrefix="1" applyFont="1" applyFill="1" applyBorder="1" applyAlignment="1">
      <alignment horizontal="center" vertical="center" wrapText="1"/>
    </xf>
    <xf numFmtId="164" fontId="4" fillId="2" borderId="10" xfId="1" applyFont="1" applyFill="1" applyBorder="1" applyAlignment="1">
      <alignment horizontal="center" vertical="center" wrapText="1"/>
    </xf>
    <xf numFmtId="164" fontId="4" fillId="2" borderId="12" xfId="1" quotePrefix="1" applyFont="1" applyFill="1" applyBorder="1" applyAlignment="1">
      <alignment horizontal="center" vertical="center" wrapText="1"/>
    </xf>
    <xf numFmtId="164" fontId="4" fillId="2" borderId="13" xfId="1" applyFont="1" applyFill="1" applyBorder="1" applyAlignment="1">
      <alignment horizontal="center" vertical="center" wrapText="1"/>
    </xf>
    <xf numFmtId="164" fontId="5" fillId="0" borderId="0" xfId="1" applyFont="1" applyAlignment="1">
      <alignment horizontal="center" vertical="center" wrapText="1"/>
    </xf>
    <xf numFmtId="164" fontId="5" fillId="0" borderId="14" xfId="1" applyFont="1" applyBorder="1" applyAlignment="1">
      <alignment horizontal="center" vertical="center" wrapText="1"/>
    </xf>
    <xf numFmtId="164" fontId="4" fillId="2" borderId="15" xfId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 wrapText="1"/>
    </xf>
    <xf numFmtId="164" fontId="4" fillId="2" borderId="17" xfId="1" applyFont="1" applyFill="1" applyBorder="1" applyAlignment="1">
      <alignment horizontal="center" vertical="center" wrapText="1"/>
    </xf>
    <xf numFmtId="164" fontId="4" fillId="2" borderId="18" xfId="1" applyFont="1" applyFill="1" applyBorder="1" applyAlignment="1">
      <alignment horizontal="center" vertical="center" wrapText="1"/>
    </xf>
    <xf numFmtId="164" fontId="4" fillId="2" borderId="19" xfId="1" applyFont="1" applyFill="1" applyBorder="1" applyAlignment="1">
      <alignment horizontal="center" vertical="center" wrapText="1"/>
    </xf>
    <xf numFmtId="164" fontId="4" fillId="2" borderId="20" xfId="1" applyFont="1" applyFill="1" applyBorder="1" applyAlignment="1">
      <alignment horizontal="center" vertical="center" wrapText="1"/>
    </xf>
    <xf numFmtId="164" fontId="5" fillId="0" borderId="19" xfId="1" applyFont="1" applyBorder="1" applyAlignment="1">
      <alignment horizontal="center" vertical="center" wrapText="1"/>
    </xf>
    <xf numFmtId="164" fontId="5" fillId="0" borderId="21" xfId="1" applyFont="1" applyBorder="1" applyAlignment="1">
      <alignment horizontal="center" vertical="center" wrapText="1"/>
    </xf>
    <xf numFmtId="164" fontId="5" fillId="3" borderId="22" xfId="1" applyFont="1" applyFill="1" applyBorder="1" applyAlignment="1">
      <alignment horizontal="center" vertical="center"/>
    </xf>
    <xf numFmtId="3" fontId="5" fillId="3" borderId="23" xfId="1" applyNumberFormat="1" applyFont="1" applyFill="1" applyBorder="1" applyAlignment="1">
      <alignment horizontal="right" vertical="center"/>
    </xf>
    <xf numFmtId="3" fontId="5" fillId="3" borderId="24" xfId="1" applyNumberFormat="1" applyFont="1" applyFill="1" applyBorder="1" applyAlignment="1">
      <alignment horizontal="right" vertical="center"/>
    </xf>
    <xf numFmtId="3" fontId="5" fillId="0" borderId="25" xfId="1" applyNumberFormat="1" applyFont="1" applyBorder="1" applyAlignment="1">
      <alignment horizontal="right" vertical="center"/>
    </xf>
    <xf numFmtId="3" fontId="5" fillId="0" borderId="26" xfId="1" applyNumberFormat="1" applyFont="1" applyBorder="1" applyAlignment="1">
      <alignment horizontal="right" vertical="center"/>
    </xf>
    <xf numFmtId="164" fontId="3" fillId="0" borderId="0" xfId="1" applyAlignment="1">
      <alignment vertical="center"/>
    </xf>
    <xf numFmtId="3" fontId="3" fillId="0" borderId="0" xfId="1" applyNumberFormat="1" applyAlignment="1">
      <alignment vertical="center"/>
    </xf>
    <xf numFmtId="164" fontId="4" fillId="3" borderId="27" xfId="1" applyFont="1" applyFill="1" applyBorder="1" applyAlignment="1">
      <alignment horizontal="left" vertical="center"/>
    </xf>
    <xf numFmtId="3" fontId="4" fillId="3" borderId="28" xfId="1" applyNumberFormat="1" applyFont="1" applyFill="1" applyBorder="1" applyAlignment="1">
      <alignment horizontal="right" vertical="center"/>
    </xf>
    <xf numFmtId="3" fontId="4" fillId="3" borderId="29" xfId="1" applyNumberFormat="1" applyFont="1" applyFill="1" applyBorder="1" applyAlignment="1">
      <alignment horizontal="right" vertical="center"/>
    </xf>
    <xf numFmtId="3" fontId="4" fillId="3" borderId="30" xfId="1" applyNumberFormat="1" applyFont="1" applyFill="1" applyBorder="1" applyAlignment="1">
      <alignment horizontal="right" vertical="center"/>
    </xf>
    <xf numFmtId="3" fontId="4" fillId="0" borderId="25" xfId="1" applyNumberFormat="1" applyFont="1" applyBorder="1" applyAlignment="1">
      <alignment horizontal="right" vertical="center"/>
    </xf>
    <xf numFmtId="3" fontId="4" fillId="0" borderId="14" xfId="1" applyNumberFormat="1" applyFont="1" applyBorder="1" applyAlignment="1">
      <alignment horizontal="right" vertical="center"/>
    </xf>
    <xf numFmtId="3" fontId="4" fillId="0" borderId="0" xfId="1" applyNumberFormat="1" applyFont="1" applyAlignment="1">
      <alignment vertical="center"/>
    </xf>
    <xf numFmtId="3" fontId="5" fillId="0" borderId="14" xfId="1" applyNumberFormat="1" applyFont="1" applyBorder="1" applyAlignment="1">
      <alignment horizontal="right" vertical="center"/>
    </xf>
    <xf numFmtId="0" fontId="6" fillId="4" borderId="0" xfId="0" applyFont="1" applyFill="1"/>
    <xf numFmtId="3" fontId="4" fillId="3" borderId="31" xfId="1" applyNumberFormat="1" applyFont="1" applyFill="1" applyBorder="1" applyAlignment="1">
      <alignment horizontal="right"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0" fontId="2" fillId="4" borderId="0" xfId="0" applyFont="1" applyFill="1"/>
    <xf numFmtId="3" fontId="4" fillId="0" borderId="34" xfId="1" applyNumberFormat="1" applyFont="1" applyBorder="1" applyAlignment="1">
      <alignment vertical="center"/>
    </xf>
    <xf numFmtId="164" fontId="5" fillId="3" borderId="35" xfId="1" applyFont="1" applyFill="1" applyBorder="1" applyAlignment="1">
      <alignment horizontal="left" vertical="center"/>
    </xf>
    <xf numFmtId="3" fontId="5" fillId="3" borderId="36" xfId="1" applyNumberFormat="1" applyFont="1" applyFill="1" applyBorder="1" applyAlignment="1">
      <alignment horizontal="right" vertical="center"/>
    </xf>
    <xf numFmtId="3" fontId="5" fillId="3" borderId="30" xfId="1" applyNumberFormat="1" applyFont="1" applyFill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3" fontId="4" fillId="0" borderId="37" xfId="1" applyNumberFormat="1" applyFont="1" applyBorder="1" applyAlignment="1">
      <alignment horizontal="right" vertical="center"/>
    </xf>
    <xf numFmtId="3" fontId="4" fillId="0" borderId="12" xfId="1" applyNumberFormat="1" applyFont="1" applyBorder="1" applyAlignment="1">
      <alignment vertical="center"/>
    </xf>
    <xf numFmtId="3" fontId="4" fillId="0" borderId="31" xfId="1" applyNumberFormat="1" applyFont="1" applyBorder="1" applyAlignment="1">
      <alignment horizontal="right" vertical="center"/>
    </xf>
    <xf numFmtId="3" fontId="4" fillId="0" borderId="29" xfId="1" applyNumberFormat="1" applyFont="1" applyBorder="1" applyAlignment="1">
      <alignment horizontal="right" vertical="center"/>
    </xf>
    <xf numFmtId="3" fontId="4" fillId="0" borderId="30" xfId="1" applyNumberFormat="1" applyFont="1" applyBorder="1" applyAlignment="1">
      <alignment vertical="center"/>
    </xf>
    <xf numFmtId="164" fontId="4" fillId="3" borderId="38" xfId="1" applyFont="1" applyFill="1" applyBorder="1" applyAlignment="1">
      <alignment horizontal="left" vertical="center"/>
    </xf>
    <xf numFmtId="164" fontId="4" fillId="3" borderId="39" xfId="1" applyFont="1" applyFill="1" applyBorder="1" applyAlignment="1">
      <alignment horizontal="left" vertical="center"/>
    </xf>
    <xf numFmtId="3" fontId="4" fillId="0" borderId="40" xfId="1" applyNumberFormat="1" applyFont="1" applyBorder="1" applyAlignment="1">
      <alignment horizontal="right" vertical="center"/>
    </xf>
    <xf numFmtId="3" fontId="4" fillId="0" borderId="41" xfId="1" applyNumberFormat="1" applyFont="1" applyBorder="1" applyAlignment="1">
      <alignment horizontal="right" vertical="center"/>
    </xf>
    <xf numFmtId="3" fontId="4" fillId="0" borderId="42" xfId="1" applyNumberFormat="1" applyFont="1" applyBorder="1" applyAlignment="1">
      <alignment vertical="center"/>
    </xf>
    <xf numFmtId="164" fontId="5" fillId="3" borderId="19" xfId="1" applyFont="1" applyFill="1" applyBorder="1" applyAlignment="1">
      <alignment horizontal="left" vertical="center"/>
    </xf>
    <xf numFmtId="3" fontId="5" fillId="3" borderId="43" xfId="1" applyNumberFormat="1" applyFont="1" applyFill="1" applyBorder="1" applyAlignment="1">
      <alignment horizontal="right" vertical="center"/>
    </xf>
    <xf numFmtId="3" fontId="5" fillId="3" borderId="44" xfId="1" applyNumberFormat="1" applyFont="1" applyFill="1" applyBorder="1" applyAlignment="1">
      <alignment horizontal="right" vertical="center"/>
    </xf>
    <xf numFmtId="3" fontId="5" fillId="3" borderId="20" xfId="1" applyNumberFormat="1" applyFont="1" applyFill="1" applyBorder="1" applyAlignment="1">
      <alignment horizontal="right" vertical="center"/>
    </xf>
    <xf numFmtId="164" fontId="7" fillId="0" borderId="0" xfId="1" applyFont="1" applyAlignment="1">
      <alignment horizontal="left" vertical="center"/>
    </xf>
    <xf numFmtId="3" fontId="4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right" vertical="center"/>
    </xf>
    <xf numFmtId="0" fontId="0" fillId="0" borderId="0" xfId="2" applyFont="1"/>
  </cellXfs>
  <cellStyles count="3">
    <cellStyle name="Normal" xfId="0" builtinId="0"/>
    <cellStyle name="Normal 2 3" xfId="2" xr:uid="{73464F5F-FD26-4767-9C70-68E261D37E07}"/>
    <cellStyle name="Normal_CUADRO_53 2003 5" xfId="1" xr:uid="{6548DA2F-020A-43BC-8F33-47EF063885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ilar/Documents/Marisol%20Mis%20Documentos/Marisol/4.Boletines/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17BD0-D3FB-4D53-AD34-12F0EDF23AA0}">
  <sheetPr syncVertical="1" syncRef="A1" transitionEvaluation="1">
    <pageSetUpPr fitToPage="1"/>
  </sheetPr>
  <dimension ref="A1:W38"/>
  <sheetViews>
    <sheetView tabSelected="1" view="pageBreakPreview" zoomScaleNormal="75" zoomScaleSheetLayoutView="100" workbookViewId="0">
      <selection activeCell="E32" sqref="E32"/>
    </sheetView>
  </sheetViews>
  <sheetFormatPr baseColWidth="10" defaultColWidth="12.42578125" defaultRowHeight="15.75" x14ac:dyDescent="0.25"/>
  <cols>
    <col min="1" max="1" width="37.140625" style="3" customWidth="1"/>
    <col min="2" max="2" width="11" style="3" customWidth="1"/>
    <col min="3" max="3" width="11.140625" style="3" customWidth="1"/>
    <col min="4" max="4" width="10.7109375" style="3" customWidth="1"/>
    <col min="5" max="5" width="10.85546875" style="3" customWidth="1"/>
    <col min="6" max="6" width="11" style="3" customWidth="1"/>
    <col min="7" max="7" width="10.42578125" style="3" customWidth="1"/>
    <col min="8" max="9" width="10.28515625" style="3" customWidth="1"/>
    <col min="10" max="10" width="11.5703125" style="3" customWidth="1"/>
    <col min="11" max="11" width="10.140625" style="3" customWidth="1"/>
    <col min="12" max="12" width="11.42578125" style="3" customWidth="1"/>
    <col min="13" max="13" width="11.85546875" style="3" customWidth="1"/>
    <col min="14" max="14" width="12" style="3" customWidth="1"/>
    <col min="15" max="15" width="10.7109375" style="3" customWidth="1"/>
    <col min="16" max="16" width="11.140625" style="3" customWidth="1"/>
    <col min="17" max="19" width="13.7109375" style="3" hidden="1" customWidth="1"/>
    <col min="20" max="20" width="0" style="3" hidden="1" customWidth="1"/>
    <col min="21" max="16384" width="12.42578125" style="3"/>
  </cols>
  <sheetData>
    <row r="1" spans="1:23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23" ht="18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</row>
    <row r="3" spans="1:23" ht="18" customHeight="1" thickBo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19.5" customHeight="1" x14ac:dyDescent="0.25">
      <c r="A4" s="6" t="s">
        <v>2</v>
      </c>
      <c r="B4" s="7" t="s">
        <v>3</v>
      </c>
      <c r="C4" s="8"/>
      <c r="D4" s="9"/>
      <c r="E4" s="10" t="s">
        <v>4</v>
      </c>
      <c r="F4" s="10"/>
      <c r="G4" s="10"/>
      <c r="H4" s="11" t="s">
        <v>5</v>
      </c>
      <c r="I4" s="8"/>
      <c r="J4" s="9"/>
      <c r="K4" s="11" t="s">
        <v>6</v>
      </c>
      <c r="L4" s="8"/>
      <c r="M4" s="9"/>
      <c r="N4" s="12" t="s">
        <v>7</v>
      </c>
      <c r="O4" s="10"/>
      <c r="P4" s="10"/>
      <c r="Q4" s="13" t="s">
        <v>8</v>
      </c>
      <c r="R4" s="14" t="s">
        <v>9</v>
      </c>
      <c r="S4" s="13" t="s">
        <v>10</v>
      </c>
    </row>
    <row r="5" spans="1:23" ht="20.25" customHeight="1" x14ac:dyDescent="0.25">
      <c r="A5" s="15"/>
      <c r="B5" s="16"/>
      <c r="C5" s="17"/>
      <c r="D5" s="18"/>
      <c r="E5" s="19"/>
      <c r="F5" s="19"/>
      <c r="G5" s="19"/>
      <c r="H5" s="20"/>
      <c r="I5" s="17"/>
      <c r="J5" s="18"/>
      <c r="K5" s="20"/>
      <c r="L5" s="17"/>
      <c r="M5" s="18"/>
      <c r="N5" s="21"/>
      <c r="O5" s="19"/>
      <c r="P5" s="19"/>
      <c r="Q5" s="22" t="s">
        <v>11</v>
      </c>
      <c r="R5" s="23" t="s">
        <v>11</v>
      </c>
      <c r="S5" s="22" t="s">
        <v>11</v>
      </c>
    </row>
    <row r="6" spans="1:23" ht="36.75" customHeight="1" thickBot="1" x14ac:dyDescent="0.3">
      <c r="A6" s="24"/>
      <c r="B6" s="25" t="s">
        <v>12</v>
      </c>
      <c r="C6" s="26" t="s">
        <v>13</v>
      </c>
      <c r="D6" s="27" t="s">
        <v>14</v>
      </c>
      <c r="E6" s="28" t="s">
        <v>12</v>
      </c>
      <c r="F6" s="26" t="s">
        <v>15</v>
      </c>
      <c r="G6" s="27" t="s">
        <v>14</v>
      </c>
      <c r="H6" s="29" t="s">
        <v>16</v>
      </c>
      <c r="I6" s="26" t="s">
        <v>15</v>
      </c>
      <c r="J6" s="27" t="s">
        <v>14</v>
      </c>
      <c r="K6" s="29" t="s">
        <v>16</v>
      </c>
      <c r="L6" s="26" t="s">
        <v>15</v>
      </c>
      <c r="M6" s="27" t="s">
        <v>14</v>
      </c>
      <c r="N6" s="26" t="s">
        <v>12</v>
      </c>
      <c r="O6" s="26" t="s">
        <v>13</v>
      </c>
      <c r="P6" s="26" t="s">
        <v>17</v>
      </c>
      <c r="Q6" s="30" t="s">
        <v>18</v>
      </c>
      <c r="R6" s="31" t="s">
        <v>18</v>
      </c>
      <c r="S6" s="30" t="s">
        <v>18</v>
      </c>
    </row>
    <row r="7" spans="1:23" s="37" customFormat="1" ht="30.75" customHeight="1" x14ac:dyDescent="0.25">
      <c r="A7" s="32" t="s">
        <v>12</v>
      </c>
      <c r="B7" s="33">
        <f>+B8+B9+B10+B11+B12+B13+B14+B15+B16+B17+B18+B19+B20+B21+B22+B27</f>
        <v>3202270</v>
      </c>
      <c r="C7" s="34">
        <f t="shared" ref="C7:P7" si="0">SUM(C8:C22)</f>
        <v>1104906</v>
      </c>
      <c r="D7" s="34">
        <f t="shared" si="0"/>
        <v>1855468</v>
      </c>
      <c r="E7" s="34">
        <f>+E8+E9+E10+E11+E12+E13+E14+E15+E16+E17+E18+E19+E20+E21+E22+E27</f>
        <v>8183270</v>
      </c>
      <c r="F7" s="34">
        <f t="shared" si="0"/>
        <v>1453006</v>
      </c>
      <c r="G7" s="34">
        <f t="shared" si="0"/>
        <v>4264555</v>
      </c>
      <c r="H7" s="34">
        <f>+H8+H9+H10+H11+H12+H13+H14+H15+H16+H17+H18+H19+H20+H21+H22+H27</f>
        <v>1570633</v>
      </c>
      <c r="I7" s="34">
        <f t="shared" si="0"/>
        <v>357073</v>
      </c>
      <c r="J7" s="34">
        <f t="shared" si="0"/>
        <v>901146</v>
      </c>
      <c r="K7" s="34">
        <f>+K8+K9+K10+K11+K12+K13+K14+K15+K16+K17+K18+K19+K20+K21+K22</f>
        <v>274432</v>
      </c>
      <c r="L7" s="34">
        <f t="shared" si="0"/>
        <v>35960</v>
      </c>
      <c r="M7" s="34">
        <f t="shared" si="0"/>
        <v>105816</v>
      </c>
      <c r="N7" s="34">
        <f>+N8+N9+N10+N11+N12+N13+N14+N15+N16+N17+N18+N19+N20+N21+N22+N27</f>
        <v>1703663</v>
      </c>
      <c r="O7" s="34">
        <f t="shared" si="0"/>
        <v>470907</v>
      </c>
      <c r="P7" s="34">
        <f t="shared" si="0"/>
        <v>844705</v>
      </c>
      <c r="Q7" s="35" t="e">
        <f>SUM(Q8+Q9+Q10+Q11+Q12+Q13+Q14+Q15+Q16+#REF!+Q17+Q19+Q20+Q21+#REF!)</f>
        <v>#REF!</v>
      </c>
      <c r="R7" s="36" t="e">
        <f>SUM(R8+R9+R10+R11+R12+R13+R14+R15+R16+#REF!+R17+R19+R20+R21+#REF!)</f>
        <v>#REF!</v>
      </c>
      <c r="S7" s="36" t="e">
        <f>SUM(S8+S9+S10+S11+S12+S13+S14+S15+S16+#REF!+S17+S19+S20+S21+#REF!)</f>
        <v>#REF!</v>
      </c>
      <c r="V7" s="38"/>
    </row>
    <row r="8" spans="1:23" s="37" customFormat="1" ht="25.5" customHeight="1" x14ac:dyDescent="0.25">
      <c r="A8" s="39" t="s">
        <v>19</v>
      </c>
      <c r="B8" s="40">
        <f t="shared" ref="B8:B21" si="1">SUM(C8:D8)</f>
        <v>32758</v>
      </c>
      <c r="C8" s="41">
        <v>16970</v>
      </c>
      <c r="D8" s="41">
        <v>15788</v>
      </c>
      <c r="E8" s="41">
        <f t="shared" ref="E8:E14" si="2">SUM(F8:G8)</f>
        <v>49899</v>
      </c>
      <c r="F8" s="41">
        <v>8183</v>
      </c>
      <c r="G8" s="41">
        <v>41716</v>
      </c>
      <c r="H8" s="41">
        <f t="shared" ref="H8:H16" si="3">SUM(I8:J8)</f>
        <v>19822</v>
      </c>
      <c r="I8" s="41">
        <v>2907</v>
      </c>
      <c r="J8" s="41">
        <v>16915</v>
      </c>
      <c r="K8" s="41">
        <f t="shared" ref="K8:K14" si="4">SUM(L8:M8)</f>
        <v>895</v>
      </c>
      <c r="L8" s="41">
        <v>245</v>
      </c>
      <c r="M8" s="41">
        <v>650</v>
      </c>
      <c r="N8" s="41">
        <f t="shared" ref="N8:N21" si="5">SUM(O8:P8)</f>
        <v>10980</v>
      </c>
      <c r="O8" s="42">
        <v>3486</v>
      </c>
      <c r="P8" s="42">
        <v>7494</v>
      </c>
      <c r="Q8" s="43">
        <v>21595</v>
      </c>
      <c r="R8" s="44">
        <v>4528</v>
      </c>
      <c r="S8" s="45">
        <f>26378+17688</f>
        <v>44066</v>
      </c>
    </row>
    <row r="9" spans="1:23" s="37" customFormat="1" ht="30.75" customHeight="1" x14ac:dyDescent="0.25">
      <c r="A9" s="39" t="s">
        <v>20</v>
      </c>
      <c r="B9" s="40">
        <f t="shared" si="1"/>
        <v>685338</v>
      </c>
      <c r="C9" s="41">
        <v>290916</v>
      </c>
      <c r="D9" s="41">
        <v>394422</v>
      </c>
      <c r="E9" s="41">
        <f t="shared" si="2"/>
        <v>616235</v>
      </c>
      <c r="F9" s="41">
        <v>131387</v>
      </c>
      <c r="G9" s="41">
        <v>484848</v>
      </c>
      <c r="H9" s="41">
        <f t="shared" si="3"/>
        <v>179017</v>
      </c>
      <c r="I9" s="41">
        <v>31748</v>
      </c>
      <c r="J9" s="41">
        <v>147269</v>
      </c>
      <c r="K9" s="41">
        <f t="shared" si="4"/>
        <v>18146</v>
      </c>
      <c r="L9" s="41">
        <v>4677</v>
      </c>
      <c r="M9" s="41">
        <v>13469</v>
      </c>
      <c r="N9" s="41">
        <f t="shared" si="5"/>
        <v>221635</v>
      </c>
      <c r="O9" s="42">
        <v>78803</v>
      </c>
      <c r="P9" s="42">
        <v>142832</v>
      </c>
      <c r="Q9" s="35">
        <v>58938</v>
      </c>
      <c r="R9" s="46">
        <v>149724</v>
      </c>
      <c r="S9" s="45">
        <f>179666+20438</f>
        <v>200104</v>
      </c>
      <c r="V9" s="47"/>
      <c r="W9" s="47"/>
    </row>
    <row r="10" spans="1:23" s="37" customFormat="1" ht="25.5" customHeight="1" x14ac:dyDescent="0.25">
      <c r="A10" s="39" t="s">
        <v>21</v>
      </c>
      <c r="B10" s="40" t="s">
        <v>22</v>
      </c>
      <c r="C10" s="41" t="s">
        <v>22</v>
      </c>
      <c r="D10" s="48" t="s">
        <v>22</v>
      </c>
      <c r="E10" s="41" t="s">
        <v>22</v>
      </c>
      <c r="F10" s="41" t="s">
        <v>22</v>
      </c>
      <c r="G10" s="41" t="s">
        <v>22</v>
      </c>
      <c r="H10" s="41" t="s">
        <v>22</v>
      </c>
      <c r="I10" s="41" t="s">
        <v>22</v>
      </c>
      <c r="J10" s="41" t="s">
        <v>22</v>
      </c>
      <c r="K10" s="41" t="s">
        <v>22</v>
      </c>
      <c r="L10" s="41" t="s">
        <v>22</v>
      </c>
      <c r="M10" s="41" t="s">
        <v>22</v>
      </c>
      <c r="N10" s="41" t="s">
        <v>22</v>
      </c>
      <c r="O10" s="41" t="s">
        <v>22</v>
      </c>
      <c r="P10" s="42" t="s">
        <v>22</v>
      </c>
      <c r="Q10" s="35" t="s">
        <v>22</v>
      </c>
      <c r="R10" s="46" t="s">
        <v>22</v>
      </c>
      <c r="S10" s="45"/>
    </row>
    <row r="11" spans="1:23" s="37" customFormat="1" ht="25.5" customHeight="1" x14ac:dyDescent="0.25">
      <c r="A11" s="39" t="s">
        <v>23</v>
      </c>
      <c r="B11" s="40">
        <f t="shared" si="1"/>
        <v>687405</v>
      </c>
      <c r="C11" s="41">
        <v>133792</v>
      </c>
      <c r="D11" s="41">
        <v>553613</v>
      </c>
      <c r="E11" s="41">
        <f t="shared" si="2"/>
        <v>510285</v>
      </c>
      <c r="F11" s="41">
        <v>59664</v>
      </c>
      <c r="G11" s="41">
        <v>450621</v>
      </c>
      <c r="H11" s="41">
        <f>SUM(I11:J11)</f>
        <v>139999</v>
      </c>
      <c r="I11" s="41">
        <v>30041</v>
      </c>
      <c r="J11" s="41">
        <v>109958</v>
      </c>
      <c r="K11" s="41">
        <f t="shared" si="4"/>
        <v>18149</v>
      </c>
      <c r="L11" s="41">
        <v>3747</v>
      </c>
      <c r="M11" s="41">
        <v>14402</v>
      </c>
      <c r="N11" s="41">
        <f t="shared" si="5"/>
        <v>241489</v>
      </c>
      <c r="O11" s="42">
        <v>40155</v>
      </c>
      <c r="P11" s="42">
        <v>201334</v>
      </c>
      <c r="Q11" s="35">
        <v>159469</v>
      </c>
      <c r="R11" s="46">
        <v>774776</v>
      </c>
      <c r="S11" s="45">
        <f>378873+65383</f>
        <v>444256</v>
      </c>
    </row>
    <row r="12" spans="1:23" s="37" customFormat="1" ht="25.5" customHeight="1" x14ac:dyDescent="0.25">
      <c r="A12" s="39" t="s">
        <v>24</v>
      </c>
      <c r="B12" s="40">
        <f t="shared" si="1"/>
        <v>163772</v>
      </c>
      <c r="C12" s="41">
        <v>49242</v>
      </c>
      <c r="D12" s="41">
        <v>114530</v>
      </c>
      <c r="E12" s="41">
        <f t="shared" si="2"/>
        <v>7783</v>
      </c>
      <c r="F12" s="41">
        <v>1471</v>
      </c>
      <c r="G12" s="41">
        <v>6312</v>
      </c>
      <c r="H12" s="41" t="s">
        <v>25</v>
      </c>
      <c r="I12" s="41" t="s">
        <v>25</v>
      </c>
      <c r="J12" s="41" t="s">
        <v>25</v>
      </c>
      <c r="K12" s="41">
        <f t="shared" si="4"/>
        <v>420</v>
      </c>
      <c r="L12" s="41">
        <v>186</v>
      </c>
      <c r="M12" s="41">
        <v>234</v>
      </c>
      <c r="N12" s="41">
        <f t="shared" si="5"/>
        <v>48449</v>
      </c>
      <c r="O12" s="42">
        <v>8879</v>
      </c>
      <c r="P12" s="42">
        <v>39570</v>
      </c>
      <c r="Q12" s="35">
        <v>56940</v>
      </c>
      <c r="R12" s="46">
        <v>31498</v>
      </c>
      <c r="S12" s="49">
        <v>54329</v>
      </c>
    </row>
    <row r="13" spans="1:23" s="37" customFormat="1" ht="25.5" customHeight="1" x14ac:dyDescent="0.25">
      <c r="A13" s="39" t="s">
        <v>26</v>
      </c>
      <c r="B13" s="40">
        <f t="shared" si="1"/>
        <v>125510</v>
      </c>
      <c r="C13" s="41">
        <v>79723</v>
      </c>
      <c r="D13" s="41">
        <v>45787</v>
      </c>
      <c r="E13" s="41">
        <f t="shared" si="2"/>
        <v>1253747</v>
      </c>
      <c r="F13" s="41">
        <v>525732</v>
      </c>
      <c r="G13" s="41">
        <v>728015</v>
      </c>
      <c r="H13" s="41">
        <f t="shared" si="3"/>
        <v>326748</v>
      </c>
      <c r="I13" s="41">
        <v>146924</v>
      </c>
      <c r="J13" s="41">
        <v>179824</v>
      </c>
      <c r="K13" s="41">
        <f t="shared" si="4"/>
        <v>11425</v>
      </c>
      <c r="L13" s="41">
        <v>6572</v>
      </c>
      <c r="M13" s="41">
        <v>4853</v>
      </c>
      <c r="N13" s="41">
        <f t="shared" si="5"/>
        <v>146931</v>
      </c>
      <c r="O13" s="42">
        <v>63724</v>
      </c>
      <c r="P13" s="42">
        <v>83207</v>
      </c>
      <c r="Q13" s="35">
        <v>59463</v>
      </c>
      <c r="R13" s="46">
        <v>117038</v>
      </c>
      <c r="S13" s="50" t="s">
        <v>25</v>
      </c>
    </row>
    <row r="14" spans="1:23" s="37" customFormat="1" ht="25.5" customHeight="1" x14ac:dyDescent="0.25">
      <c r="A14" s="39" t="s">
        <v>27</v>
      </c>
      <c r="B14" s="40">
        <f>SUM(C14:D14)</f>
        <v>410493</v>
      </c>
      <c r="C14" s="41">
        <v>251315</v>
      </c>
      <c r="D14" s="41">
        <v>159178</v>
      </c>
      <c r="E14" s="41">
        <f t="shared" si="2"/>
        <v>1086399</v>
      </c>
      <c r="F14" s="41">
        <v>449562</v>
      </c>
      <c r="G14" s="41">
        <v>636837</v>
      </c>
      <c r="H14" s="41">
        <f t="shared" si="3"/>
        <v>261016</v>
      </c>
      <c r="I14" s="41">
        <v>103309</v>
      </c>
      <c r="J14" s="41">
        <v>157707</v>
      </c>
      <c r="K14" s="41">
        <f t="shared" si="4"/>
        <v>17671</v>
      </c>
      <c r="L14" s="41">
        <v>7368</v>
      </c>
      <c r="M14" s="41">
        <v>10303</v>
      </c>
      <c r="N14" s="41">
        <f t="shared" si="5"/>
        <v>147281</v>
      </c>
      <c r="O14" s="42">
        <v>83740</v>
      </c>
      <c r="P14" s="42">
        <v>63541</v>
      </c>
      <c r="Q14" s="35">
        <v>139429</v>
      </c>
      <c r="R14" s="46">
        <v>322875</v>
      </c>
      <c r="S14" s="46">
        <v>222222</v>
      </c>
    </row>
    <row r="15" spans="1:23" s="37" customFormat="1" ht="25.5" customHeight="1" x14ac:dyDescent="0.25">
      <c r="A15" s="39" t="s">
        <v>28</v>
      </c>
      <c r="B15" s="40" t="s">
        <v>22</v>
      </c>
      <c r="C15" s="41" t="s">
        <v>22</v>
      </c>
      <c r="D15" s="41" t="s">
        <v>22</v>
      </c>
      <c r="E15" s="41" t="s">
        <v>22</v>
      </c>
      <c r="F15" s="41" t="s">
        <v>22</v>
      </c>
      <c r="G15" s="41" t="s">
        <v>22</v>
      </c>
      <c r="H15" s="41" t="s">
        <v>22</v>
      </c>
      <c r="I15" s="41" t="s">
        <v>22</v>
      </c>
      <c r="J15" s="41" t="s">
        <v>22</v>
      </c>
      <c r="K15" s="41" t="s">
        <v>22</v>
      </c>
      <c r="L15" s="41" t="s">
        <v>22</v>
      </c>
      <c r="M15" s="41" t="s">
        <v>22</v>
      </c>
      <c r="N15" s="41" t="s">
        <v>22</v>
      </c>
      <c r="O15" s="41" t="s">
        <v>22</v>
      </c>
      <c r="P15" s="42" t="s">
        <v>22</v>
      </c>
      <c r="Q15" s="43" t="s">
        <v>22</v>
      </c>
      <c r="R15" s="44" t="s">
        <v>22</v>
      </c>
      <c r="S15" s="45">
        <v>23332</v>
      </c>
    </row>
    <row r="16" spans="1:23" s="37" customFormat="1" ht="25.5" customHeight="1" x14ac:dyDescent="0.25">
      <c r="A16" s="39" t="s">
        <v>29</v>
      </c>
      <c r="B16" s="40">
        <f t="shared" si="1"/>
        <v>492859</v>
      </c>
      <c r="C16" s="41">
        <v>196917</v>
      </c>
      <c r="D16" s="41">
        <v>295942</v>
      </c>
      <c r="E16" s="41">
        <f>SUM(F16:G16)</f>
        <v>615866</v>
      </c>
      <c r="F16" s="41">
        <v>44853</v>
      </c>
      <c r="G16" s="41">
        <v>571013</v>
      </c>
      <c r="H16" s="41">
        <f t="shared" si="3"/>
        <v>112654</v>
      </c>
      <c r="I16" s="41">
        <v>8769</v>
      </c>
      <c r="J16" s="41">
        <v>103885</v>
      </c>
      <c r="K16" s="41">
        <f t="shared" ref="K16:K21" si="6">SUM(L16:M16)</f>
        <v>24523</v>
      </c>
      <c r="L16" s="41">
        <v>3264</v>
      </c>
      <c r="M16" s="41">
        <v>21259</v>
      </c>
      <c r="N16" s="41">
        <f t="shared" si="5"/>
        <v>301887</v>
      </c>
      <c r="O16" s="42">
        <v>129451</v>
      </c>
      <c r="P16" s="42">
        <v>172436</v>
      </c>
      <c r="Q16" s="35">
        <v>128326</v>
      </c>
      <c r="R16" s="46">
        <v>286860</v>
      </c>
      <c r="S16" s="46">
        <v>237963</v>
      </c>
    </row>
    <row r="17" spans="1:23" s="37" customFormat="1" ht="25.5" customHeight="1" x14ac:dyDescent="0.25">
      <c r="A17" s="39" t="s">
        <v>30</v>
      </c>
      <c r="B17" s="40">
        <f>SUM(C17:D17)</f>
        <v>36305</v>
      </c>
      <c r="C17" s="41">
        <v>7438</v>
      </c>
      <c r="D17" s="41">
        <v>28867</v>
      </c>
      <c r="E17" s="41">
        <f>SUM(F17:G17)</f>
        <v>242561</v>
      </c>
      <c r="F17" s="41">
        <v>23087</v>
      </c>
      <c r="G17" s="41">
        <v>219474</v>
      </c>
      <c r="H17" s="41" t="s">
        <v>25</v>
      </c>
      <c r="I17" s="41" t="s">
        <v>25</v>
      </c>
      <c r="J17" s="41" t="s">
        <v>25</v>
      </c>
      <c r="K17" s="41">
        <v>21466</v>
      </c>
      <c r="L17" s="41" t="s">
        <v>25</v>
      </c>
      <c r="M17" s="41" t="s">
        <v>25</v>
      </c>
      <c r="N17" s="41">
        <v>69594</v>
      </c>
      <c r="O17" s="42" t="s">
        <v>25</v>
      </c>
      <c r="P17" s="42" t="s">
        <v>25</v>
      </c>
      <c r="Q17" s="51" t="s">
        <v>22</v>
      </c>
      <c r="R17" s="52" t="s">
        <v>22</v>
      </c>
      <c r="S17" s="52">
        <v>34466</v>
      </c>
    </row>
    <row r="18" spans="1:23" s="37" customFormat="1" ht="25.5" customHeight="1" x14ac:dyDescent="0.25">
      <c r="A18" s="39" t="s">
        <v>31</v>
      </c>
      <c r="B18" s="41" t="s">
        <v>22</v>
      </c>
      <c r="C18" s="41" t="s">
        <v>22</v>
      </c>
      <c r="D18" s="41" t="s">
        <v>22</v>
      </c>
      <c r="E18" s="41" t="s">
        <v>22</v>
      </c>
      <c r="F18" s="41" t="s">
        <v>22</v>
      </c>
      <c r="G18" s="41" t="s">
        <v>22</v>
      </c>
      <c r="H18" s="41" t="s">
        <v>22</v>
      </c>
      <c r="I18" s="41" t="s">
        <v>22</v>
      </c>
      <c r="J18" s="41" t="s">
        <v>22</v>
      </c>
      <c r="K18" s="41" t="s">
        <v>22</v>
      </c>
      <c r="L18" s="41" t="s">
        <v>22</v>
      </c>
      <c r="M18" s="41" t="s">
        <v>22</v>
      </c>
      <c r="N18" s="41" t="s">
        <v>22</v>
      </c>
      <c r="O18" s="41" t="s">
        <v>22</v>
      </c>
      <c r="P18" s="42" t="s">
        <v>22</v>
      </c>
      <c r="Q18" s="50"/>
      <c r="R18" s="53"/>
      <c r="S18" s="50"/>
    </row>
    <row r="19" spans="1:23" s="37" customFormat="1" ht="25.5" customHeight="1" x14ac:dyDescent="0.25">
      <c r="A19" s="39" t="s">
        <v>32</v>
      </c>
      <c r="B19" s="40">
        <f t="shared" si="1"/>
        <v>106344</v>
      </c>
      <c r="C19" s="41">
        <v>55158</v>
      </c>
      <c r="D19" s="41">
        <v>51186</v>
      </c>
      <c r="E19" s="41">
        <f>SUM(F19:G19)</f>
        <v>1231863</v>
      </c>
      <c r="F19" s="41">
        <v>199079</v>
      </c>
      <c r="G19" s="41">
        <v>1032784</v>
      </c>
      <c r="H19" s="41">
        <f>SUM(I19:J19)</f>
        <v>181761</v>
      </c>
      <c r="I19" s="41">
        <v>31604</v>
      </c>
      <c r="J19" s="41">
        <v>150157</v>
      </c>
      <c r="K19" s="41">
        <f t="shared" si="6"/>
        <v>47928</v>
      </c>
      <c r="L19" s="41">
        <v>9324</v>
      </c>
      <c r="M19" s="41">
        <v>38604</v>
      </c>
      <c r="N19" s="41">
        <f t="shared" si="5"/>
        <v>159137</v>
      </c>
      <c r="O19" s="42">
        <v>60235</v>
      </c>
      <c r="P19" s="42">
        <v>98902</v>
      </c>
      <c r="Q19" s="35" t="e">
        <f>SUM(#REF!)</f>
        <v>#REF!</v>
      </c>
      <c r="R19" s="46" t="e">
        <f>SUM(#REF!)</f>
        <v>#REF!</v>
      </c>
      <c r="S19" s="45">
        <v>227149</v>
      </c>
    </row>
    <row r="20" spans="1:23" s="37" customFormat="1" ht="25.5" customHeight="1" x14ac:dyDescent="0.25">
      <c r="A20" s="39" t="s">
        <v>33</v>
      </c>
      <c r="B20" s="40">
        <f t="shared" si="1"/>
        <v>89053</v>
      </c>
      <c r="C20" s="41">
        <v>12023</v>
      </c>
      <c r="D20" s="41">
        <v>77030</v>
      </c>
      <c r="E20" s="41">
        <f>SUM(F20:G20)</f>
        <v>102923</v>
      </c>
      <c r="F20" s="41">
        <v>9988</v>
      </c>
      <c r="G20" s="41">
        <v>92935</v>
      </c>
      <c r="H20" s="41">
        <f>SUM(I20:J20)</f>
        <v>26758</v>
      </c>
      <c r="I20" s="41">
        <v>1666</v>
      </c>
      <c r="J20" s="41">
        <v>25092</v>
      </c>
      <c r="K20" s="41" t="s">
        <v>22</v>
      </c>
      <c r="L20" s="41" t="s">
        <v>22</v>
      </c>
      <c r="M20" s="41" t="s">
        <v>22</v>
      </c>
      <c r="N20" s="41">
        <f t="shared" si="5"/>
        <v>21258</v>
      </c>
      <c r="O20" s="42">
        <v>1449</v>
      </c>
      <c r="P20" s="42">
        <v>19809</v>
      </c>
      <c r="Q20" s="43">
        <v>21078</v>
      </c>
      <c r="R20" s="44">
        <v>2146</v>
      </c>
      <c r="S20" s="45">
        <v>29430</v>
      </c>
      <c r="V20" s="54"/>
      <c r="W20" s="54"/>
    </row>
    <row r="21" spans="1:23" s="37" customFormat="1" ht="25.5" customHeight="1" x14ac:dyDescent="0.25">
      <c r="A21" s="39" t="s">
        <v>34</v>
      </c>
      <c r="B21" s="40">
        <f t="shared" si="1"/>
        <v>130537</v>
      </c>
      <c r="C21" s="41">
        <v>11412</v>
      </c>
      <c r="D21" s="41">
        <v>119125</v>
      </c>
      <c r="E21" s="41">
        <v>116328</v>
      </c>
      <c r="F21" s="41" t="s">
        <v>25</v>
      </c>
      <c r="G21" s="41" t="s">
        <v>25</v>
      </c>
      <c r="H21" s="41">
        <f>SUM(I21:J21)</f>
        <v>10444</v>
      </c>
      <c r="I21" s="41">
        <v>105</v>
      </c>
      <c r="J21" s="41">
        <v>10339</v>
      </c>
      <c r="K21" s="41">
        <f t="shared" si="6"/>
        <v>2619</v>
      </c>
      <c r="L21" s="41">
        <v>577</v>
      </c>
      <c r="M21" s="41">
        <v>2042</v>
      </c>
      <c r="N21" s="41">
        <f t="shared" si="5"/>
        <v>16565</v>
      </c>
      <c r="O21" s="42">
        <v>985</v>
      </c>
      <c r="P21" s="42">
        <v>15580</v>
      </c>
      <c r="Q21" s="43" t="s">
        <v>22</v>
      </c>
      <c r="R21" s="44" t="s">
        <v>22</v>
      </c>
      <c r="S21" s="55">
        <v>10877</v>
      </c>
    </row>
    <row r="22" spans="1:23" s="37" customFormat="1" ht="25.5" customHeight="1" x14ac:dyDescent="0.25">
      <c r="A22" s="56" t="s">
        <v>35</v>
      </c>
      <c r="B22" s="57">
        <f>SUM(B23:B26)</f>
        <v>42571</v>
      </c>
      <c r="C22" s="58" t="s">
        <v>25</v>
      </c>
      <c r="D22" s="58" t="s">
        <v>25</v>
      </c>
      <c r="E22" s="58">
        <f>SUM(E23:E26)</f>
        <v>2187680</v>
      </c>
      <c r="F22" s="58" t="s">
        <v>25</v>
      </c>
      <c r="G22" s="58" t="s">
        <v>25</v>
      </c>
      <c r="H22" s="58">
        <f>SUM(H23:H26)</f>
        <v>306493</v>
      </c>
      <c r="I22" s="58">
        <f>SUM(I23:I27)</f>
        <v>0</v>
      </c>
      <c r="J22" s="58">
        <f>SUM(J23:J27)</f>
        <v>0</v>
      </c>
      <c r="K22" s="58">
        <f>SUM(K23:K27)</f>
        <v>111190</v>
      </c>
      <c r="L22" s="58" t="s">
        <v>25</v>
      </c>
      <c r="M22" s="58" t="s">
        <v>25</v>
      </c>
      <c r="N22" s="58">
        <f>SUM(N23:N26)</f>
        <v>287309</v>
      </c>
      <c r="O22" s="58" t="s">
        <v>25</v>
      </c>
      <c r="P22" s="58" t="s">
        <v>25</v>
      </c>
      <c r="Q22" s="59"/>
      <c r="R22" s="60"/>
      <c r="S22" s="61"/>
    </row>
    <row r="23" spans="1:23" s="37" customFormat="1" ht="25.5" customHeight="1" x14ac:dyDescent="0.25">
      <c r="A23" s="39" t="s">
        <v>36</v>
      </c>
      <c r="B23" s="40" t="s">
        <v>25</v>
      </c>
      <c r="C23" s="41" t="s">
        <v>25</v>
      </c>
      <c r="D23" s="42" t="s">
        <v>25</v>
      </c>
      <c r="E23" s="41">
        <v>1467591</v>
      </c>
      <c r="F23" s="41" t="s">
        <v>25</v>
      </c>
      <c r="G23" s="42" t="s">
        <v>25</v>
      </c>
      <c r="H23" s="41">
        <v>292729</v>
      </c>
      <c r="I23" s="41" t="s">
        <v>25</v>
      </c>
      <c r="J23" s="42" t="s">
        <v>25</v>
      </c>
      <c r="K23" s="42">
        <v>74000</v>
      </c>
      <c r="L23" s="41" t="s">
        <v>25</v>
      </c>
      <c r="M23" s="42" t="s">
        <v>25</v>
      </c>
      <c r="N23" s="41">
        <v>12040</v>
      </c>
      <c r="O23" s="41" t="s">
        <v>25</v>
      </c>
      <c r="P23" s="42" t="s">
        <v>25</v>
      </c>
      <c r="Q23" s="62"/>
      <c r="R23" s="63"/>
      <c r="S23" s="64"/>
    </row>
    <row r="24" spans="1:23" s="37" customFormat="1" ht="25.5" customHeight="1" x14ac:dyDescent="0.25">
      <c r="A24" s="39" t="s">
        <v>37</v>
      </c>
      <c r="B24" s="40">
        <v>26189</v>
      </c>
      <c r="C24" s="41" t="s">
        <v>25</v>
      </c>
      <c r="D24" s="42" t="s">
        <v>25</v>
      </c>
      <c r="E24" s="41">
        <v>708066</v>
      </c>
      <c r="F24" s="41" t="s">
        <v>25</v>
      </c>
      <c r="G24" s="42" t="s">
        <v>25</v>
      </c>
      <c r="H24" s="41" t="s">
        <v>25</v>
      </c>
      <c r="I24" s="41" t="s">
        <v>25</v>
      </c>
      <c r="J24" s="42" t="s">
        <v>25</v>
      </c>
      <c r="K24" s="41">
        <v>37190</v>
      </c>
      <c r="L24" s="41" t="s">
        <v>25</v>
      </c>
      <c r="M24" s="42" t="s">
        <v>25</v>
      </c>
      <c r="N24" s="41">
        <v>266157</v>
      </c>
      <c r="O24" s="41" t="s">
        <v>25</v>
      </c>
      <c r="P24" s="42" t="s">
        <v>25</v>
      </c>
      <c r="Q24" s="62"/>
      <c r="R24" s="63"/>
      <c r="S24" s="64"/>
    </row>
    <row r="25" spans="1:23" s="37" customFormat="1" ht="25.5" customHeight="1" x14ac:dyDescent="0.25">
      <c r="A25" s="65" t="s">
        <v>38</v>
      </c>
      <c r="B25" s="41">
        <v>16382</v>
      </c>
      <c r="C25" s="41" t="s">
        <v>25</v>
      </c>
      <c r="D25" s="41" t="s">
        <v>25</v>
      </c>
      <c r="E25" s="42">
        <v>12023</v>
      </c>
      <c r="F25" s="41" t="s">
        <v>25</v>
      </c>
      <c r="G25" s="42" t="s">
        <v>25</v>
      </c>
      <c r="H25" s="41">
        <v>13764</v>
      </c>
      <c r="I25" s="41" t="s">
        <v>25</v>
      </c>
      <c r="J25" s="42" t="s">
        <v>25</v>
      </c>
      <c r="K25" s="41" t="s">
        <v>22</v>
      </c>
      <c r="L25" s="41" t="s">
        <v>22</v>
      </c>
      <c r="M25" s="42" t="s">
        <v>22</v>
      </c>
      <c r="N25" s="41">
        <v>9112</v>
      </c>
      <c r="O25" s="41" t="s">
        <v>22</v>
      </c>
      <c r="P25" s="42" t="s">
        <v>22</v>
      </c>
      <c r="Q25" s="62"/>
      <c r="R25" s="63"/>
      <c r="S25" s="64"/>
    </row>
    <row r="26" spans="1:23" s="37" customFormat="1" ht="25.5" customHeight="1" x14ac:dyDescent="0.25">
      <c r="A26" s="66" t="s">
        <v>39</v>
      </c>
      <c r="B26" s="40" t="s">
        <v>25</v>
      </c>
      <c r="C26" s="41" t="s">
        <v>25</v>
      </c>
      <c r="D26" s="42" t="s">
        <v>25</v>
      </c>
      <c r="E26" s="41" t="s">
        <v>25</v>
      </c>
      <c r="F26" s="41" t="s">
        <v>25</v>
      </c>
      <c r="G26" s="42" t="s">
        <v>25</v>
      </c>
      <c r="H26" s="41" t="s">
        <v>25</v>
      </c>
      <c r="I26" s="41" t="s">
        <v>25</v>
      </c>
      <c r="J26" s="42" t="s">
        <v>25</v>
      </c>
      <c r="K26" s="41" t="s">
        <v>25</v>
      </c>
      <c r="L26" s="41" t="s">
        <v>25</v>
      </c>
      <c r="M26" s="42" t="s">
        <v>25</v>
      </c>
      <c r="N26" s="41" t="s">
        <v>25</v>
      </c>
      <c r="O26" s="41" t="s">
        <v>25</v>
      </c>
      <c r="P26" s="42" t="s">
        <v>25</v>
      </c>
      <c r="Q26" s="67"/>
      <c r="R26" s="68"/>
      <c r="S26" s="69"/>
    </row>
    <row r="27" spans="1:23" s="37" customFormat="1" ht="25.5" customHeight="1" thickBot="1" x14ac:dyDescent="0.3">
      <c r="A27" s="70" t="s">
        <v>40</v>
      </c>
      <c r="B27" s="71">
        <v>199325</v>
      </c>
      <c r="C27" s="72" t="s">
        <v>25</v>
      </c>
      <c r="D27" s="73" t="s">
        <v>25</v>
      </c>
      <c r="E27" s="72">
        <v>161701</v>
      </c>
      <c r="F27" s="72" t="s">
        <v>25</v>
      </c>
      <c r="G27" s="73" t="s">
        <v>25</v>
      </c>
      <c r="H27" s="72">
        <v>5921</v>
      </c>
      <c r="I27" s="72" t="s">
        <v>25</v>
      </c>
      <c r="J27" s="73" t="s">
        <v>25</v>
      </c>
      <c r="K27" s="72" t="s">
        <v>25</v>
      </c>
      <c r="L27" s="72" t="s">
        <v>25</v>
      </c>
      <c r="M27" s="73" t="s">
        <v>25</v>
      </c>
      <c r="N27" s="72">
        <v>31148</v>
      </c>
      <c r="O27" s="72" t="s">
        <v>25</v>
      </c>
      <c r="P27" s="73" t="s">
        <v>25</v>
      </c>
      <c r="Q27" s="67"/>
      <c r="R27" s="68"/>
      <c r="S27" s="69"/>
    </row>
    <row r="28" spans="1:23" s="37" customFormat="1" ht="18" customHeight="1" x14ac:dyDescent="0.25">
      <c r="A28" s="74" t="s">
        <v>41</v>
      </c>
      <c r="B28" s="50"/>
      <c r="C28" s="75"/>
      <c r="D28" s="75"/>
      <c r="E28" s="50"/>
      <c r="F28" s="75"/>
      <c r="G28" s="75"/>
      <c r="H28" s="50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23" s="37" customFormat="1" ht="18" customHeight="1" x14ac:dyDescent="0.25">
      <c r="A29" s="74" t="s">
        <v>42</v>
      </c>
      <c r="B29" s="50"/>
      <c r="C29" s="75"/>
      <c r="D29" s="75"/>
      <c r="E29" s="50"/>
      <c r="F29" s="75"/>
      <c r="G29" s="75"/>
      <c r="H29" s="50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23" s="37" customFormat="1" ht="18" customHeight="1" x14ac:dyDescent="0.25">
      <c r="A30" s="74" t="s">
        <v>43</v>
      </c>
      <c r="B30" s="50"/>
      <c r="C30" s="75"/>
      <c r="D30" s="75"/>
      <c r="E30" s="50"/>
      <c r="F30" s="75"/>
      <c r="G30" s="75"/>
      <c r="H30" s="50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23" s="37" customFormat="1" ht="18" customHeight="1" x14ac:dyDescent="0.25">
      <c r="A31" s="74" t="s">
        <v>44</v>
      </c>
      <c r="B31" s="50"/>
      <c r="C31" s="75"/>
      <c r="D31" s="75"/>
      <c r="E31" s="50"/>
      <c r="F31" s="75"/>
      <c r="G31" s="75"/>
      <c r="H31" s="50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23" s="37" customFormat="1" ht="18" customHeight="1" x14ac:dyDescent="0.25">
      <c r="A32" s="74" t="s">
        <v>45</v>
      </c>
      <c r="B32" s="50"/>
      <c r="C32" s="75"/>
      <c r="D32" s="75"/>
      <c r="E32" s="50"/>
      <c r="F32" s="75"/>
      <c r="H32" s="50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s="37" customFormat="1" ht="18" customHeight="1" x14ac:dyDescent="0.25">
      <c r="A33" s="74" t="s">
        <v>46</v>
      </c>
      <c r="B33" s="50"/>
      <c r="C33" s="75"/>
      <c r="D33" s="75"/>
      <c r="E33" s="50"/>
      <c r="F33" s="75"/>
      <c r="H33" s="50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s="37" customFormat="1" ht="17.25" customHeight="1" x14ac:dyDescent="0.25">
      <c r="A34" s="74" t="s">
        <v>47</v>
      </c>
      <c r="B34" s="50"/>
      <c r="C34" s="75"/>
      <c r="D34" s="75"/>
      <c r="E34" s="50"/>
      <c r="F34" s="75"/>
      <c r="G34" s="75"/>
      <c r="H34" s="50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s="37" customFormat="1" ht="17.25" customHeight="1" x14ac:dyDescent="0.25">
      <c r="A35" s="74" t="s">
        <v>48</v>
      </c>
      <c r="B35" s="76"/>
      <c r="C35" s="77"/>
      <c r="D35" s="77"/>
      <c r="E35" s="76"/>
      <c r="F35" s="77"/>
      <c r="G35" s="77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8" spans="1:18" x14ac:dyDescent="0.25">
      <c r="A38" s="78" t="s">
        <v>49</v>
      </c>
    </row>
  </sheetData>
  <mergeCells count="10">
    <mergeCell ref="Q4:Q6"/>
    <mergeCell ref="R4:R6"/>
    <mergeCell ref="S4:S6"/>
    <mergeCell ref="A2:P2"/>
    <mergeCell ref="A4:A6"/>
    <mergeCell ref="B4:D5"/>
    <mergeCell ref="E4:G5"/>
    <mergeCell ref="H4:J5"/>
    <mergeCell ref="K4:M5"/>
    <mergeCell ref="N4:P5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C45</vt:lpstr>
      <vt:lpstr>'C45'!A_impresión_IM</vt:lpstr>
      <vt:lpstr>'C45'!Área_de_impresión</vt:lpstr>
      <vt:lpstr>'C45'!Títulos_a_imprimir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2022-10-21T19:56:59Z</dcterms:created>
  <dcterms:modified xsi:type="dcterms:W3CDTF">2022-10-21T19:58:15Z</dcterms:modified>
</cp:coreProperties>
</file>