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Cuadros del Boletin 2020\"/>
    </mc:Choice>
  </mc:AlternateContent>
  <xr:revisionPtr revIDLastSave="0" documentId="8_{960A0CB8-0DAA-42F1-9FB8-4A433324C4EA}" xr6:coauthVersionLast="45" xr6:coauthVersionMax="45" xr10:uidLastSave="{00000000-0000-0000-0000-000000000000}"/>
  <bookViews>
    <workbookView xWindow="-120" yWindow="-120" windowWidth="24240" windowHeight="13740" xr2:uid="{0971DA0D-883D-4F60-85C8-F17EA75A8B12}"/>
  </bookViews>
  <sheets>
    <sheet name="C4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 localSheetId="0">#REF!</definedName>
    <definedName name="_____R">#REF!</definedName>
    <definedName name="____key2" hidden="1">#REF!</definedName>
    <definedName name="____R">#REF!</definedName>
    <definedName name="___key2" hidden="1">#REF!</definedName>
    <definedName name="___R" localSheetId="0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hidden="1">#REF!</definedName>
    <definedName name="_xlnm.Print_Area" localSheetId="0">'C43'!$A$1:$N$29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>#REF!</definedName>
    <definedName name="D" localSheetId="0">[3]C39!$A$7:$E$111</definedName>
    <definedName name="D">[4]C39!$A$7:$E$111</definedName>
    <definedName name="D2019.">#REF!</definedName>
    <definedName name="Excel_BuiltIn_Print_Area_5">[2]Mayo!#REF!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[6]C39!$A$7:$E$111</definedName>
    <definedName name="mary" localSheetId="0">#REF!</definedName>
    <definedName name="mary">#REF!</definedName>
    <definedName name="PRODUCCION_SERV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J21" i="1"/>
  <c r="F21" i="1"/>
  <c r="E21" i="1"/>
  <c r="C21" i="1"/>
  <c r="K20" i="1"/>
  <c r="J20" i="1"/>
  <c r="F20" i="1"/>
  <c r="E20" i="1"/>
  <c r="C20" i="1"/>
  <c r="K19" i="1"/>
  <c r="J19" i="1"/>
  <c r="F19" i="1"/>
  <c r="E19" i="1"/>
  <c r="C19" i="1"/>
  <c r="K18" i="1"/>
  <c r="J18" i="1"/>
  <c r="F18" i="1"/>
  <c r="E18" i="1"/>
  <c r="C18" i="1"/>
  <c r="K16" i="1"/>
  <c r="J16" i="1"/>
  <c r="F16" i="1"/>
  <c r="E16" i="1"/>
  <c r="C16" i="1"/>
  <c r="K15" i="1"/>
  <c r="J15" i="1"/>
  <c r="F15" i="1"/>
  <c r="E15" i="1"/>
  <c r="C15" i="1"/>
  <c r="N13" i="1"/>
  <c r="L13" i="1"/>
  <c r="C12" i="1" s="1"/>
  <c r="K13" i="1"/>
  <c r="I13" i="1"/>
  <c r="H13" i="1"/>
  <c r="G13" i="1"/>
  <c r="D13" i="1"/>
  <c r="J13" i="1" s="1"/>
  <c r="B13" i="1"/>
  <c r="C13" i="1" s="1"/>
  <c r="K12" i="1"/>
  <c r="J12" i="1"/>
  <c r="F12" i="1"/>
  <c r="E12" i="1"/>
  <c r="K11" i="1"/>
  <c r="J11" i="1"/>
  <c r="F11" i="1"/>
  <c r="E11" i="1"/>
  <c r="C11" i="1"/>
  <c r="K10" i="1"/>
  <c r="J10" i="1"/>
  <c r="F10" i="1"/>
  <c r="E10" i="1"/>
  <c r="C10" i="1"/>
  <c r="K9" i="1"/>
  <c r="J9" i="1"/>
  <c r="F9" i="1"/>
  <c r="E9" i="1"/>
  <c r="C9" i="1"/>
  <c r="K7" i="1"/>
  <c r="J7" i="1"/>
  <c r="F7" i="1"/>
  <c r="E7" i="1"/>
  <c r="C7" i="1"/>
  <c r="K6" i="1"/>
  <c r="J6" i="1"/>
  <c r="F6" i="1"/>
  <c r="E6" i="1"/>
  <c r="C6" i="1"/>
  <c r="N5" i="1"/>
  <c r="L5" i="1"/>
  <c r="I5" i="1"/>
  <c r="J5" i="1" s="1"/>
  <c r="H5" i="1"/>
  <c r="K5" i="1" s="1"/>
  <c r="G5" i="1"/>
  <c r="D5" i="1"/>
  <c r="E5" i="1" l="1"/>
  <c r="E13" i="1"/>
  <c r="F13" i="1"/>
  <c r="B5" i="1"/>
  <c r="C5" i="1" s="1"/>
  <c r="F5" i="1" l="1"/>
</calcChain>
</file>

<file path=xl/sharedStrings.xml><?xml version="1.0" encoding="utf-8"?>
<sst xmlns="http://schemas.openxmlformats.org/spreadsheetml/2006/main" count="70" uniqueCount="40">
  <si>
    <t>Cuadro 43.     INDICADORES DE HOSPITALES Y CENTROS DE SALUD CON CAMA DEL MINISTERIO DE SALUD,</t>
  </si>
  <si>
    <t xml:space="preserve">                                   SEGÚN REGIÓN DE SALUD,  EN LA REPÚBLICA DE PANAMÁ: AÑO 2020</t>
  </si>
  <si>
    <t>Región de  Salud</t>
  </si>
  <si>
    <t>Camas</t>
  </si>
  <si>
    <t>Egresos</t>
  </si>
  <si>
    <t>Giro de Cama</t>
  </si>
  <si>
    <t>Cama  día Disponible</t>
  </si>
  <si>
    <t>Cama dia Utilizado</t>
  </si>
  <si>
    <t>Dias Estancia</t>
  </si>
  <si>
    <t>Promedio Día Estancia</t>
  </si>
  <si>
    <t>% de Ocupación</t>
  </si>
  <si>
    <t>Número</t>
  </si>
  <si>
    <t>Tasa  (1)</t>
  </si>
  <si>
    <t>Tasa  (2)</t>
  </si>
  <si>
    <t>Total</t>
  </si>
  <si>
    <t>Bocas del Toro…………….</t>
  </si>
  <si>
    <t>Coclé………………………</t>
  </si>
  <si>
    <t>Colón  1/…………………..</t>
  </si>
  <si>
    <t>..</t>
  </si>
  <si>
    <t>Chiriquí…………………….</t>
  </si>
  <si>
    <t>Darién  ……………………..</t>
  </si>
  <si>
    <t>Herrera…………………….</t>
  </si>
  <si>
    <t>Los Santos  …………………</t>
  </si>
  <si>
    <t>Panamá</t>
  </si>
  <si>
    <t xml:space="preserve">      Panamá Este  ………..</t>
  </si>
  <si>
    <t xml:space="preserve">      Panamá Metro  (3)…………</t>
  </si>
  <si>
    <t xml:space="preserve">      San Miguelito………………</t>
  </si>
  <si>
    <t xml:space="preserve">      Panamá Norte …..…..</t>
  </si>
  <si>
    <t>Panamá Oeste……………..</t>
  </si>
  <si>
    <t>Veraguas…………………..</t>
  </si>
  <si>
    <t>Kuna Yala………………….</t>
  </si>
  <si>
    <t>Ngobe Buglé ………….</t>
  </si>
  <si>
    <t>Nota: Los datos corresponden a Instalaciones del Ministerio de Salud</t>
  </si>
  <si>
    <t>.. No Aplica (Estas Regiones de Salud no cuentan con Hospitales del Ministerio de Salud).</t>
  </si>
  <si>
    <t>(1)   Tasa por 10,000 habitantes</t>
  </si>
  <si>
    <t>(2)   Tasa por 1,000 habitantes</t>
  </si>
  <si>
    <t>(3)    Incluye la información de los Hospitales Nacionales</t>
  </si>
  <si>
    <t>Fuente Documental: Informes recibidos de las Regiones de Salud.  MINSA.</t>
  </si>
  <si>
    <t>Fuente Institucional: Ministerio de Salud, Dirección de Planificación,  Departamento de  Registros y Estadísticas.</t>
  </si>
  <si>
    <t>actualizado 04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</si>
</sst>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ms Rmn"/>
    </font>
    <font>
      <sz val="12"/>
      <name val="Book Antiqua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</cellStyleXfs>
  <cellXfs count="5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3" fontId="4" fillId="4" borderId="10" xfId="1" applyNumberFormat="1" applyFont="1" applyFill="1" applyBorder="1" applyAlignment="1">
      <alignment vertical="center"/>
    </xf>
    <xf numFmtId="164" fontId="4" fillId="4" borderId="10" xfId="1" applyNumberFormat="1" applyFont="1" applyFill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164" fontId="4" fillId="4" borderId="11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3" fontId="3" fillId="4" borderId="10" xfId="1" applyNumberFormat="1" applyFont="1" applyFill="1" applyBorder="1" applyAlignment="1">
      <alignment vertical="center"/>
    </xf>
    <xf numFmtId="164" fontId="3" fillId="4" borderId="10" xfId="1" applyNumberFormat="1" applyFont="1" applyFill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164" fontId="3" fillId="4" borderId="13" xfId="1" applyNumberFormat="1" applyFont="1" applyFill="1" applyBorder="1" applyAlignment="1">
      <alignment vertical="center"/>
    </xf>
    <xf numFmtId="3" fontId="7" fillId="0" borderId="9" xfId="3" applyNumberFormat="1" applyFont="1" applyBorder="1"/>
    <xf numFmtId="0" fontId="3" fillId="4" borderId="9" xfId="1" applyFont="1" applyFill="1" applyBorder="1" applyAlignment="1">
      <alignment vertical="center"/>
    </xf>
    <xf numFmtId="3" fontId="8" fillId="0" borderId="9" xfId="3" applyNumberFormat="1" applyFont="1" applyBorder="1"/>
    <xf numFmtId="3" fontId="3" fillId="4" borderId="10" xfId="1" applyNumberFormat="1" applyFont="1" applyFill="1" applyBorder="1" applyAlignment="1">
      <alignment horizontal="right" vertical="center"/>
    </xf>
    <xf numFmtId="164" fontId="3" fillId="4" borderId="10" xfId="1" applyNumberFormat="1" applyFont="1" applyFill="1" applyBorder="1" applyAlignment="1">
      <alignment horizontal="right" vertical="center"/>
    </xf>
    <xf numFmtId="164" fontId="3" fillId="4" borderId="13" xfId="1" applyNumberFormat="1" applyFont="1" applyFill="1" applyBorder="1" applyAlignment="1">
      <alignment horizontal="right" vertical="center"/>
    </xf>
    <xf numFmtId="3" fontId="3" fillId="0" borderId="10" xfId="1" applyNumberFormat="1" applyFont="1" applyBorder="1" applyAlignment="1">
      <alignment vertical="center"/>
    </xf>
    <xf numFmtId="164" fontId="4" fillId="4" borderId="13" xfId="1" applyNumberFormat="1" applyFont="1" applyFill="1" applyBorder="1" applyAlignment="1">
      <alignment vertical="center"/>
    </xf>
    <xf numFmtId="3" fontId="3" fillId="0" borderId="10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horizontal="right" vertical="center"/>
    </xf>
    <xf numFmtId="0" fontId="3" fillId="4" borderId="14" xfId="1" applyFont="1" applyFill="1" applyBorder="1" applyAlignment="1">
      <alignment vertical="center"/>
    </xf>
    <xf numFmtId="3" fontId="3" fillId="4" borderId="15" xfId="1" applyNumberFormat="1" applyFont="1" applyFill="1" applyBorder="1" applyAlignment="1">
      <alignment vertical="center"/>
    </xf>
    <xf numFmtId="164" fontId="3" fillId="4" borderId="15" xfId="1" applyNumberFormat="1" applyFont="1" applyFill="1" applyBorder="1" applyAlignment="1">
      <alignment vertical="center"/>
    </xf>
    <xf numFmtId="164" fontId="3" fillId="4" borderId="16" xfId="1" applyNumberFormat="1" applyFont="1" applyFill="1" applyBorder="1" applyAlignment="1">
      <alignment vertical="center"/>
    </xf>
    <xf numFmtId="165" fontId="3" fillId="0" borderId="17" xfId="2" applyNumberFormat="1" applyFont="1" applyBorder="1" applyAlignment="1">
      <alignment horizontal="left" vertical="center" wrapText="1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4" quotePrefix="1" applyFont="1" applyAlignment="1">
      <alignment horizontal="left" vertical="center"/>
    </xf>
    <xf numFmtId="14" fontId="3" fillId="0" borderId="0" xfId="1" applyNumberFormat="1" applyFont="1" applyAlignment="1">
      <alignment horizontal="left"/>
    </xf>
    <xf numFmtId="0" fontId="9" fillId="0" borderId="0" xfId="5" applyFont="1"/>
  </cellXfs>
  <cellStyles count="6">
    <cellStyle name="Normal" xfId="0" builtinId="0"/>
    <cellStyle name="Normal 2 3" xfId="5" xr:uid="{7E92EAB8-38C3-4DDB-BB32-063503A4DE50}"/>
    <cellStyle name="Normal_Bocas1" xfId="3" xr:uid="{F5EC2E2B-A544-4CAA-BFE3-9DA1DD241372}"/>
    <cellStyle name="Normal_CUADRO_16 2003" xfId="4" xr:uid="{737AAF5B-94A1-4A9A-9900-6E8B777F48F4}"/>
    <cellStyle name="Normal_CUADRO_51 2003 3" xfId="2" xr:uid="{4BB92ADB-442F-4EAB-AD4B-D2ED50AB6454}"/>
    <cellStyle name="Normal_CUADRO_54 2003" xfId="1" xr:uid="{293C3F17-03CA-469B-AFC4-D03449923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uilar/Documents/Marisol%20Mis%20Documentos/Marisol/4.Boletines/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?4D1E05FD" TargetMode="External"/><Relationship Id="rId1" Type="http://schemas.openxmlformats.org/officeDocument/2006/relationships/externalLinkPath" Target="file:///\\4D1E05FD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s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7663-1240-4AC3-936D-3B945209EBBA}">
  <dimension ref="A1:N37"/>
  <sheetViews>
    <sheetView tabSelected="1" view="pageBreakPreview" zoomScale="70" zoomScaleNormal="70" zoomScaleSheetLayoutView="70" workbookViewId="0">
      <selection activeCell="E19" sqref="E19"/>
    </sheetView>
  </sheetViews>
  <sheetFormatPr baseColWidth="10" defaultColWidth="11.42578125" defaultRowHeight="15.75" x14ac:dyDescent="0.25"/>
  <cols>
    <col min="1" max="1" width="23.85546875" style="3" customWidth="1"/>
    <col min="2" max="2" width="12.7109375" style="3" customWidth="1"/>
    <col min="3" max="3" width="13.140625" style="3" customWidth="1"/>
    <col min="4" max="4" width="11.7109375" style="3" customWidth="1"/>
    <col min="5" max="5" width="12" style="3" customWidth="1"/>
    <col min="6" max="6" width="14.28515625" style="3" customWidth="1"/>
    <col min="7" max="8" width="14.85546875" style="3" customWidth="1"/>
    <col min="9" max="9" width="14.7109375" style="3" customWidth="1"/>
    <col min="10" max="10" width="13.85546875" style="3" customWidth="1"/>
    <col min="11" max="11" width="11.42578125" style="3" customWidth="1"/>
    <col min="12" max="14" width="11.42578125" style="3" hidden="1" customWidth="1"/>
    <col min="15" max="15" width="11.42578125" style="3" customWidth="1"/>
    <col min="16" max="16384" width="11.42578125" style="3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4" ht="16.5" thickBo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1:14" ht="21.75" customHeight="1" x14ac:dyDescent="0.25">
      <c r="A3" s="6" t="s">
        <v>2</v>
      </c>
      <c r="B3" s="7" t="s">
        <v>3</v>
      </c>
      <c r="C3" s="7"/>
      <c r="D3" s="7" t="s">
        <v>4</v>
      </c>
      <c r="E3" s="7"/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10">
        <v>2020</v>
      </c>
      <c r="N3" s="10">
        <v>2019</v>
      </c>
    </row>
    <row r="4" spans="1:14" ht="25.5" customHeight="1" thickBot="1" x14ac:dyDescent="0.3">
      <c r="A4" s="11"/>
      <c r="B4" s="12" t="s">
        <v>11</v>
      </c>
      <c r="C4" s="12" t="s">
        <v>12</v>
      </c>
      <c r="D4" s="12" t="s">
        <v>11</v>
      </c>
      <c r="E4" s="12" t="s">
        <v>13</v>
      </c>
      <c r="F4" s="13"/>
      <c r="G4" s="13"/>
      <c r="H4" s="13"/>
      <c r="I4" s="13"/>
      <c r="J4" s="13"/>
      <c r="K4" s="14"/>
      <c r="L4" s="10"/>
      <c r="N4" s="10"/>
    </row>
    <row r="5" spans="1:14" s="21" customFormat="1" ht="27.95" customHeight="1" x14ac:dyDescent="0.25">
      <c r="A5" s="15" t="s">
        <v>14</v>
      </c>
      <c r="B5" s="16">
        <f>+B6+B7+B9+B10+B11+B12+B13+B18+B19+B20+B21</f>
        <v>3863</v>
      </c>
      <c r="C5" s="17">
        <f>+B5/L5*10000</f>
        <v>9.0288652565151342</v>
      </c>
      <c r="D5" s="16">
        <f>+D6+D7+D9+D10+D11+D12+D13+D18+D19+D20+D21</f>
        <v>114599</v>
      </c>
      <c r="E5" s="17">
        <f>+D5/L5*1000</f>
        <v>26.784854505083558</v>
      </c>
      <c r="F5" s="17">
        <f>D5/B5</f>
        <v>29.665803779446026</v>
      </c>
      <c r="G5" s="18">
        <f>+G6+G7+G9+G10+G11+G12+G13+G18+G19+G20+G21</f>
        <v>1313466</v>
      </c>
      <c r="H5" s="18">
        <f>+H6+H7+H9+H10+H11+H12+H13+H18+H19+H20+H21</f>
        <v>679551</v>
      </c>
      <c r="I5" s="18">
        <f>+I6+I7+I9+I10+I11+I12+I13+I18+I19+I21+I20</f>
        <v>675537</v>
      </c>
      <c r="J5" s="17">
        <f>+I5/D5</f>
        <v>5.894789657850418</v>
      </c>
      <c r="K5" s="19">
        <f>+H5/G5*100</f>
        <v>51.737235680253626</v>
      </c>
      <c r="L5" s="20">
        <f>SUM(L6:L13,L18:L21)</f>
        <v>4278500</v>
      </c>
      <c r="N5" s="20">
        <f>SUM(N6:N13,N18:N21)</f>
        <v>4218808</v>
      </c>
    </row>
    <row r="6" spans="1:14" s="21" customFormat="1" ht="20.25" customHeight="1" x14ac:dyDescent="0.25">
      <c r="A6" s="22" t="s">
        <v>15</v>
      </c>
      <c r="B6" s="23">
        <v>28</v>
      </c>
      <c r="C6" s="24">
        <f>+B6/L7*10000</f>
        <v>1.0488109106300731</v>
      </c>
      <c r="D6" s="25">
        <v>671</v>
      </c>
      <c r="E6" s="24">
        <f>+D6/L6*1000</f>
        <v>3.727984888049336</v>
      </c>
      <c r="F6" s="24">
        <f>D6/B6</f>
        <v>23.964285714285715</v>
      </c>
      <c r="G6" s="23">
        <v>10248</v>
      </c>
      <c r="H6" s="23">
        <v>2091</v>
      </c>
      <c r="I6" s="23">
        <v>1982</v>
      </c>
      <c r="J6" s="24">
        <f>+I6/D6</f>
        <v>2.953800298062593</v>
      </c>
      <c r="K6" s="26">
        <f>H6/G6*100</f>
        <v>20.403981264637004</v>
      </c>
      <c r="L6" s="27">
        <v>179990</v>
      </c>
      <c r="N6" s="27">
        <v>175121</v>
      </c>
    </row>
    <row r="7" spans="1:14" s="21" customFormat="1" ht="20.25" customHeight="1" x14ac:dyDescent="0.25">
      <c r="A7" s="28" t="s">
        <v>16</v>
      </c>
      <c r="B7" s="23">
        <v>172</v>
      </c>
      <c r="C7" s="24">
        <f>+B7/L8*10000</f>
        <v>5.7651569999731853</v>
      </c>
      <c r="D7" s="23">
        <v>8095</v>
      </c>
      <c r="E7" s="24">
        <f>+D7/L7*1000</f>
        <v>30.321872576965863</v>
      </c>
      <c r="F7" s="24">
        <f t="shared" ref="F7:F21" si="0">D7/B7</f>
        <v>47.063953488372093</v>
      </c>
      <c r="G7" s="23">
        <v>61676</v>
      </c>
      <c r="H7" s="23">
        <v>24417</v>
      </c>
      <c r="I7" s="23">
        <v>24819</v>
      </c>
      <c r="J7" s="24">
        <f t="shared" ref="J7:J21" si="1">+I7/D7</f>
        <v>3.0659666460778259</v>
      </c>
      <c r="K7" s="26">
        <f>H7/G7*100</f>
        <v>39.58914326480317</v>
      </c>
      <c r="L7" s="29">
        <v>266969</v>
      </c>
      <c r="N7" s="29">
        <v>265149</v>
      </c>
    </row>
    <row r="8" spans="1:14" s="21" customFormat="1" ht="20.25" customHeight="1" x14ac:dyDescent="0.25">
      <c r="A8" s="28" t="s">
        <v>17</v>
      </c>
      <c r="B8" s="30" t="s">
        <v>18</v>
      </c>
      <c r="C8" s="31" t="s">
        <v>18</v>
      </c>
      <c r="D8" s="30" t="s">
        <v>18</v>
      </c>
      <c r="E8" s="31" t="s">
        <v>18</v>
      </c>
      <c r="F8" s="30" t="s">
        <v>18</v>
      </c>
      <c r="G8" s="31" t="s">
        <v>18</v>
      </c>
      <c r="H8" s="30" t="s">
        <v>18</v>
      </c>
      <c r="I8" s="31" t="s">
        <v>18</v>
      </c>
      <c r="J8" s="30" t="s">
        <v>18</v>
      </c>
      <c r="K8" s="32" t="s">
        <v>18</v>
      </c>
      <c r="L8" s="27">
        <v>298344</v>
      </c>
      <c r="N8" s="27">
        <v>294060</v>
      </c>
    </row>
    <row r="9" spans="1:14" s="21" customFormat="1" ht="20.25" customHeight="1" x14ac:dyDescent="0.25">
      <c r="A9" s="28" t="s">
        <v>19</v>
      </c>
      <c r="B9" s="23">
        <v>443</v>
      </c>
      <c r="C9" s="24">
        <f>+B9/L10*10000</f>
        <v>62.540587853290795</v>
      </c>
      <c r="D9" s="23">
        <v>16238</v>
      </c>
      <c r="E9" s="24">
        <f>+D9/L9*1000</f>
        <v>34.955159750117325</v>
      </c>
      <c r="F9" s="24">
        <f t="shared" si="0"/>
        <v>36.654627539503387</v>
      </c>
      <c r="G9" s="23">
        <v>120498</v>
      </c>
      <c r="H9" s="23">
        <v>76234</v>
      </c>
      <c r="I9" s="23">
        <v>80026</v>
      </c>
      <c r="J9" s="24">
        <f t="shared" si="1"/>
        <v>4.9283162951102355</v>
      </c>
      <c r="K9" s="26">
        <f>H9/G9*100</f>
        <v>63.265780344901991</v>
      </c>
      <c r="L9" s="27">
        <v>464538</v>
      </c>
      <c r="N9" s="27">
        <v>462056</v>
      </c>
    </row>
    <row r="10" spans="1:14" s="21" customFormat="1" ht="20.25" customHeight="1" x14ac:dyDescent="0.25">
      <c r="A10" s="28" t="s">
        <v>20</v>
      </c>
      <c r="B10" s="23">
        <v>157</v>
      </c>
      <c r="C10" s="24">
        <f>+B10/L11*10000</f>
        <v>13.195273234606915</v>
      </c>
      <c r="D10" s="23">
        <v>2006</v>
      </c>
      <c r="E10" s="24">
        <f>+D10/L10*1000</f>
        <v>28.319733461332127</v>
      </c>
      <c r="F10" s="24">
        <f t="shared" si="0"/>
        <v>12.777070063694268</v>
      </c>
      <c r="G10" s="23">
        <v>56895</v>
      </c>
      <c r="H10" s="23">
        <v>5495</v>
      </c>
      <c r="I10" s="23">
        <v>5063</v>
      </c>
      <c r="J10" s="24">
        <f t="shared" si="1"/>
        <v>2.523928215353938</v>
      </c>
      <c r="K10" s="26">
        <f>H10/G10*100</f>
        <v>9.6581421917567454</v>
      </c>
      <c r="L10" s="27">
        <v>70834</v>
      </c>
      <c r="N10" s="27">
        <v>69916</v>
      </c>
    </row>
    <row r="11" spans="1:14" s="21" customFormat="1" ht="20.25" customHeight="1" x14ac:dyDescent="0.25">
      <c r="A11" s="28" t="s">
        <v>21</v>
      </c>
      <c r="B11" s="23">
        <v>183</v>
      </c>
      <c r="C11" s="24">
        <f>+B11/L12*10000</f>
        <v>19.15087330075243</v>
      </c>
      <c r="D11" s="23">
        <v>6337</v>
      </c>
      <c r="E11" s="24">
        <f>+D11/L11*1000</f>
        <v>53.260156998537596</v>
      </c>
      <c r="F11" s="24">
        <f t="shared" si="0"/>
        <v>34.62841530054645</v>
      </c>
      <c r="G11" s="23">
        <v>67618</v>
      </c>
      <c r="H11" s="23">
        <v>23398</v>
      </c>
      <c r="I11" s="23">
        <v>22608</v>
      </c>
      <c r="J11" s="24">
        <f t="shared" si="1"/>
        <v>3.5676187470411866</v>
      </c>
      <c r="K11" s="26">
        <f>H11/G11*100</f>
        <v>34.603212162441956</v>
      </c>
      <c r="L11" s="21">
        <v>118982</v>
      </c>
      <c r="N11" s="21">
        <v>118865</v>
      </c>
    </row>
    <row r="12" spans="1:14" s="21" customFormat="1" ht="20.25" customHeight="1" x14ac:dyDescent="0.25">
      <c r="A12" s="28" t="s">
        <v>22</v>
      </c>
      <c r="B12" s="23">
        <v>271</v>
      </c>
      <c r="C12" s="24">
        <f>+B12/L13*10000</f>
        <v>1.6361414592208343</v>
      </c>
      <c r="D12" s="23">
        <v>5627</v>
      </c>
      <c r="E12" s="24">
        <f>+D12/L12*1000</f>
        <v>58.886319160291762</v>
      </c>
      <c r="F12" s="24">
        <f t="shared" si="0"/>
        <v>20.763837638376383</v>
      </c>
      <c r="G12" s="23">
        <v>98880</v>
      </c>
      <c r="H12" s="23">
        <v>45360</v>
      </c>
      <c r="I12" s="33">
        <v>72231</v>
      </c>
      <c r="J12" s="24">
        <f t="shared" si="1"/>
        <v>12.836502576861561</v>
      </c>
      <c r="K12" s="26">
        <f>H12/G12*100</f>
        <v>45.873786407766993</v>
      </c>
      <c r="L12" s="21">
        <v>95557</v>
      </c>
      <c r="N12" s="21">
        <v>95540</v>
      </c>
    </row>
    <row r="13" spans="1:14" s="21" customFormat="1" ht="20.25" customHeight="1" x14ac:dyDescent="0.25">
      <c r="A13" s="28" t="s">
        <v>23</v>
      </c>
      <c r="B13" s="16">
        <f>SUM(B14:B17)</f>
        <v>1784</v>
      </c>
      <c r="C13" s="17">
        <f>+B13/L15*10000</f>
        <v>20.688855386756348</v>
      </c>
      <c r="D13" s="16">
        <f>SUM(D14:D17)</f>
        <v>44833</v>
      </c>
      <c r="E13" s="17">
        <f>+D13/L13*1000</f>
        <v>27.067575660976999</v>
      </c>
      <c r="F13" s="17">
        <f t="shared" si="0"/>
        <v>25.130605381165918</v>
      </c>
      <c r="G13" s="16">
        <f>SUM(G14:G17)</f>
        <v>624462</v>
      </c>
      <c r="H13" s="16">
        <f>SUM(H14:H17)</f>
        <v>357652</v>
      </c>
      <c r="I13" s="16">
        <f>SUM(I14:I17)</f>
        <v>337466</v>
      </c>
      <c r="J13" s="17">
        <f t="shared" si="1"/>
        <v>7.5271786407333883</v>
      </c>
      <c r="K13" s="34">
        <f>H13/G13*100</f>
        <v>57.273621133071352</v>
      </c>
      <c r="L13" s="20">
        <f>SUM(L14:L17)</f>
        <v>1656336</v>
      </c>
      <c r="N13" s="20">
        <f>SUM(N14:N17)</f>
        <v>1626374</v>
      </c>
    </row>
    <row r="14" spans="1:14" s="21" customFormat="1" ht="20.25" customHeight="1" x14ac:dyDescent="0.25">
      <c r="A14" s="22" t="s">
        <v>24</v>
      </c>
      <c r="B14" s="35" t="s">
        <v>18</v>
      </c>
      <c r="C14" s="36" t="s">
        <v>18</v>
      </c>
      <c r="D14" s="35" t="s">
        <v>18</v>
      </c>
      <c r="E14" s="36" t="s">
        <v>18</v>
      </c>
      <c r="F14" s="35" t="s">
        <v>18</v>
      </c>
      <c r="G14" s="35" t="s">
        <v>18</v>
      </c>
      <c r="H14" s="35" t="s">
        <v>18</v>
      </c>
      <c r="I14" s="35" t="s">
        <v>18</v>
      </c>
      <c r="J14" s="35" t="s">
        <v>18</v>
      </c>
      <c r="K14" s="37" t="s">
        <v>18</v>
      </c>
      <c r="L14" s="27">
        <v>125663</v>
      </c>
      <c r="N14" s="27">
        <v>123354</v>
      </c>
    </row>
    <row r="15" spans="1:14" s="21" customFormat="1" ht="20.25" customHeight="1" x14ac:dyDescent="0.25">
      <c r="A15" s="22" t="s">
        <v>25</v>
      </c>
      <c r="B15" s="33">
        <v>1585</v>
      </c>
      <c r="C15" s="38">
        <f>+B15/L17*10000</f>
        <v>55.135420942415664</v>
      </c>
      <c r="D15" s="33">
        <v>35029</v>
      </c>
      <c r="E15" s="38">
        <f>+D15/L15*1000</f>
        <v>40.622753102168616</v>
      </c>
      <c r="F15" s="38">
        <f t="shared" si="0"/>
        <v>22.100315457413249</v>
      </c>
      <c r="G15" s="33">
        <v>554813</v>
      </c>
      <c r="H15" s="33">
        <v>318856</v>
      </c>
      <c r="I15" s="33">
        <v>304787</v>
      </c>
      <c r="J15" s="38">
        <f t="shared" si="1"/>
        <v>8.7009906077821242</v>
      </c>
      <c r="K15" s="39">
        <f>H15/G15*100</f>
        <v>57.470895599057705</v>
      </c>
      <c r="L15" s="29">
        <v>862300</v>
      </c>
      <c r="N15" s="29">
        <v>847248</v>
      </c>
    </row>
    <row r="16" spans="1:14" s="21" customFormat="1" ht="20.25" customHeight="1" x14ac:dyDescent="0.25">
      <c r="A16" s="22" t="s">
        <v>26</v>
      </c>
      <c r="B16" s="33">
        <v>199</v>
      </c>
      <c r="C16" s="38">
        <f>+B16/L18*10000</f>
        <v>3.2813321878900701</v>
      </c>
      <c r="D16" s="33">
        <v>9804</v>
      </c>
      <c r="E16" s="38">
        <f>+D16/$L$16*1000</f>
        <v>25.739106692325262</v>
      </c>
      <c r="F16" s="38">
        <f t="shared" si="0"/>
        <v>49.266331658291456</v>
      </c>
      <c r="G16" s="33">
        <v>69649</v>
      </c>
      <c r="H16" s="33">
        <v>38796</v>
      </c>
      <c r="I16" s="33">
        <v>32679</v>
      </c>
      <c r="J16" s="38">
        <f t="shared" si="1"/>
        <v>3.3332313341493269</v>
      </c>
      <c r="K16" s="39">
        <f>H16/G16*100</f>
        <v>55.702163706585885</v>
      </c>
      <c r="L16" s="27">
        <v>380899</v>
      </c>
      <c r="N16" s="27">
        <v>375409</v>
      </c>
    </row>
    <row r="17" spans="1:14" s="21" customFormat="1" ht="20.25" customHeight="1" x14ac:dyDescent="0.25">
      <c r="A17" s="22" t="s">
        <v>27</v>
      </c>
      <c r="B17" s="35" t="s">
        <v>18</v>
      </c>
      <c r="C17" s="36" t="s">
        <v>18</v>
      </c>
      <c r="D17" s="35" t="s">
        <v>18</v>
      </c>
      <c r="E17" s="36" t="s">
        <v>18</v>
      </c>
      <c r="F17" s="36" t="s">
        <v>18</v>
      </c>
      <c r="G17" s="35" t="s">
        <v>18</v>
      </c>
      <c r="H17" s="35" t="s">
        <v>18</v>
      </c>
      <c r="I17" s="35" t="s">
        <v>18</v>
      </c>
      <c r="J17" s="35" t="s">
        <v>18</v>
      </c>
      <c r="K17" s="40" t="s">
        <v>18</v>
      </c>
      <c r="L17" s="27">
        <v>287474</v>
      </c>
      <c r="N17" s="27">
        <v>280363</v>
      </c>
    </row>
    <row r="18" spans="1:14" s="21" customFormat="1" ht="20.25" customHeight="1" x14ac:dyDescent="0.25">
      <c r="A18" s="28" t="s">
        <v>28</v>
      </c>
      <c r="B18" s="23">
        <v>304</v>
      </c>
      <c r="C18" s="24">
        <f>+B18/L19*10000</f>
        <v>12.242021544347127</v>
      </c>
      <c r="D18" s="23">
        <v>13830</v>
      </c>
      <c r="E18" s="24">
        <f>+D18/L18*1000</f>
        <v>22.804434250512397</v>
      </c>
      <c r="F18" s="24">
        <f>D18/B18</f>
        <v>45.493421052631582</v>
      </c>
      <c r="G18" s="23">
        <v>97721</v>
      </c>
      <c r="H18" s="23">
        <v>76727</v>
      </c>
      <c r="I18" s="23">
        <v>67259</v>
      </c>
      <c r="J18" s="24">
        <f t="shared" si="1"/>
        <v>4.8632682574114243</v>
      </c>
      <c r="K18" s="26">
        <f>H18/G18*100</f>
        <v>78.516388493773093</v>
      </c>
      <c r="L18" s="27">
        <v>606461</v>
      </c>
      <c r="N18" s="27">
        <v>598514</v>
      </c>
    </row>
    <row r="19" spans="1:14" s="21" customFormat="1" ht="20.25" customHeight="1" x14ac:dyDescent="0.25">
      <c r="A19" s="28" t="s">
        <v>29</v>
      </c>
      <c r="B19" s="23">
        <v>334</v>
      </c>
      <c r="C19" s="24">
        <f>+B19/L20*10000</f>
        <v>70.551952852706947</v>
      </c>
      <c r="D19" s="23">
        <v>12785</v>
      </c>
      <c r="E19" s="24">
        <f>+D19/L19*1000</f>
        <v>51.484949159367766</v>
      </c>
      <c r="F19" s="24">
        <f t="shared" si="0"/>
        <v>38.278443113772454</v>
      </c>
      <c r="G19" s="23">
        <v>114522</v>
      </c>
      <c r="H19" s="23">
        <v>57682</v>
      </c>
      <c r="I19" s="23">
        <v>53353</v>
      </c>
      <c r="J19" s="24">
        <f t="shared" si="1"/>
        <v>4.1730934689088777</v>
      </c>
      <c r="K19" s="26">
        <f>H19/G19*100</f>
        <v>50.367614956078313</v>
      </c>
      <c r="L19" s="21">
        <v>248325</v>
      </c>
      <c r="N19" s="21">
        <v>247644</v>
      </c>
    </row>
    <row r="20" spans="1:14" s="21" customFormat="1" ht="20.25" customHeight="1" x14ac:dyDescent="0.25">
      <c r="A20" s="28" t="s">
        <v>30</v>
      </c>
      <c r="B20" s="23">
        <v>71</v>
      </c>
      <c r="C20" s="24">
        <f>+B20/L21*10000</f>
        <v>3.1580398802613612</v>
      </c>
      <c r="D20" s="23">
        <v>672</v>
      </c>
      <c r="E20" s="24">
        <f>+D20/L20*1000</f>
        <v>14.194883927251221</v>
      </c>
      <c r="F20" s="24">
        <f t="shared" si="0"/>
        <v>9.464788732394366</v>
      </c>
      <c r="G20" s="23">
        <v>20440</v>
      </c>
      <c r="H20" s="23">
        <v>928</v>
      </c>
      <c r="I20" s="23">
        <v>951</v>
      </c>
      <c r="J20" s="24">
        <f t="shared" si="1"/>
        <v>1.4151785714285714</v>
      </c>
      <c r="K20" s="26">
        <f>H20/G20*100</f>
        <v>4.5401174168297453</v>
      </c>
      <c r="L20" s="21">
        <v>47341</v>
      </c>
      <c r="N20" s="21">
        <v>46267</v>
      </c>
    </row>
    <row r="21" spans="1:14" s="21" customFormat="1" ht="20.25" customHeight="1" thickBot="1" x14ac:dyDescent="0.3">
      <c r="A21" s="41" t="s">
        <v>31</v>
      </c>
      <c r="B21" s="42">
        <v>116</v>
      </c>
      <c r="C21" s="43">
        <f>+B21/L21*10000</f>
        <v>5.1596144522579976</v>
      </c>
      <c r="D21" s="42">
        <v>3505</v>
      </c>
      <c r="E21" s="43">
        <f>+D21/L21*1000</f>
        <v>15.590041944107142</v>
      </c>
      <c r="F21" s="43">
        <f t="shared" si="0"/>
        <v>30.21551724137931</v>
      </c>
      <c r="G21" s="42">
        <v>40506</v>
      </c>
      <c r="H21" s="42">
        <v>9567</v>
      </c>
      <c r="I21" s="42">
        <v>9779</v>
      </c>
      <c r="J21" s="43">
        <f t="shared" si="1"/>
        <v>2.7900142653352353</v>
      </c>
      <c r="K21" s="44">
        <f>H21/G21*100</f>
        <v>23.618723152125611</v>
      </c>
      <c r="L21" s="21">
        <v>224823</v>
      </c>
      <c r="N21" s="21">
        <v>219302</v>
      </c>
    </row>
    <row r="22" spans="1:14" s="21" customFormat="1" ht="15.75" customHeight="1" thickTop="1" x14ac:dyDescent="0.25">
      <c r="A22" s="45" t="s">
        <v>32</v>
      </c>
      <c r="B22" s="45"/>
      <c r="C22" s="45"/>
      <c r="D22" s="45"/>
      <c r="E22" s="45"/>
      <c r="F22" s="45"/>
      <c r="G22" s="45"/>
      <c r="H22" s="45"/>
      <c r="I22" s="45"/>
      <c r="J22" s="45"/>
    </row>
    <row r="23" spans="1:14" s="21" customFormat="1" ht="16.5" customHeight="1" x14ac:dyDescent="0.25">
      <c r="A23" s="21" t="s">
        <v>33</v>
      </c>
      <c r="B23" s="20"/>
      <c r="C23" s="46"/>
      <c r="D23" s="20"/>
      <c r="E23" s="46"/>
      <c r="F23" s="47"/>
      <c r="G23" s="20"/>
      <c r="H23" s="20"/>
      <c r="I23" s="47"/>
    </row>
    <row r="24" spans="1:14" s="21" customFormat="1" ht="16.149999999999999" customHeight="1" x14ac:dyDescent="0.25">
      <c r="A24" s="21" t="s">
        <v>34</v>
      </c>
    </row>
    <row r="25" spans="1:14" s="21" customFormat="1" x14ac:dyDescent="0.25">
      <c r="A25" s="21" t="s">
        <v>35</v>
      </c>
    </row>
    <row r="26" spans="1:14" s="21" customFormat="1" x14ac:dyDescent="0.25">
      <c r="A26" s="21" t="s">
        <v>36</v>
      </c>
    </row>
    <row r="27" spans="1:14" s="21" customFormat="1" x14ac:dyDescent="0.25">
      <c r="A27" s="21" t="s">
        <v>37</v>
      </c>
      <c r="B27" s="3"/>
      <c r="C27" s="3"/>
      <c r="D27" s="3"/>
      <c r="E27" s="3"/>
      <c r="F27" s="3"/>
      <c r="G27" s="3"/>
      <c r="H27" s="3"/>
      <c r="I27" s="3"/>
      <c r="J27" s="3"/>
    </row>
    <row r="28" spans="1:14" s="21" customFormat="1" x14ac:dyDescent="0.25">
      <c r="A28" s="48" t="s">
        <v>38</v>
      </c>
    </row>
    <row r="29" spans="1:14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4" x14ac:dyDescent="0.25">
      <c r="A30" s="49"/>
    </row>
    <row r="32" spans="1:14" x14ac:dyDescent="0.25">
      <c r="A32" s="50" t="s">
        <v>39</v>
      </c>
    </row>
    <row r="37" ht="15" customHeight="1" x14ac:dyDescent="0.25"/>
  </sheetData>
  <mergeCells count="14">
    <mergeCell ref="J3:J4"/>
    <mergeCell ref="K3:K4"/>
    <mergeCell ref="L3:L4"/>
    <mergeCell ref="N3:N4"/>
    <mergeCell ref="A22:J22"/>
    <mergeCell ref="A1:I1"/>
    <mergeCell ref="A2:I2"/>
    <mergeCell ref="A3:A4"/>
    <mergeCell ref="B3:C3"/>
    <mergeCell ref="D3:E3"/>
    <mergeCell ref="F3:F4"/>
    <mergeCell ref="G3:G4"/>
    <mergeCell ref="H3:H4"/>
    <mergeCell ref="I3:I4"/>
  </mergeCells>
  <printOptions horizontalCentered="1" verticalCentered="1"/>
  <pageMargins left="0.39370078740157483" right="0.39370078740157483" top="0.98425196850393704" bottom="0.39370078740157483" header="0" footer="0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C43</vt:lpstr>
      <vt:lpstr>'C43'!Área_de_impresión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2022-10-21T19:54:44Z</dcterms:created>
  <dcterms:modified xsi:type="dcterms:W3CDTF">2022-10-21T19:55:24Z</dcterms:modified>
</cp:coreProperties>
</file>