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BFF15896-C8AD-4624-8817-7A329F2C9EC0}" xr6:coauthVersionLast="44" xr6:coauthVersionMax="44" xr10:uidLastSave="{00000000-0000-0000-0000-000000000000}"/>
  <bookViews>
    <workbookView xWindow="0" yWindow="600" windowWidth="24000" windowHeight="12900" xr2:uid="{A674533E-3FF1-483B-BFF9-1B2A8BCBE4B6}"/>
  </bookViews>
  <sheets>
    <sheet name="C4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 localSheetId="0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dolescentes" hidden="1">#REF!</definedName>
    <definedName name="_xlnm.Print_Area" localSheetId="0">'C40'!$A$1:$K$29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 localSheetId="0">[3]C39!$A$7:$E$111</definedName>
    <definedName name="D">[4]C39!$A$7:$E$111</definedName>
    <definedName name="D2019." localSheetId="0">#REF!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ser">#REF!</definedName>
    <definedName name="SERVICIO" hidden="1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J22" i="1"/>
  <c r="F22" i="1"/>
  <c r="E22" i="1"/>
  <c r="C22" i="1"/>
  <c r="K21" i="1"/>
  <c r="J21" i="1"/>
  <c r="F21" i="1"/>
  <c r="E21" i="1"/>
  <c r="C21" i="1"/>
  <c r="K20" i="1"/>
  <c r="J20" i="1"/>
  <c r="F20" i="1"/>
  <c r="E20" i="1"/>
  <c r="C20" i="1"/>
  <c r="K19" i="1"/>
  <c r="J19" i="1"/>
  <c r="F19" i="1"/>
  <c r="E19" i="1"/>
  <c r="C19" i="1"/>
  <c r="K17" i="1"/>
  <c r="J17" i="1"/>
  <c r="F17" i="1"/>
  <c r="E17" i="1"/>
  <c r="C17" i="1"/>
  <c r="K16" i="1"/>
  <c r="J16" i="1"/>
  <c r="E16" i="1"/>
  <c r="B16" i="1"/>
  <c r="F16" i="1" s="1"/>
  <c r="L14" i="1"/>
  <c r="K14" i="1"/>
  <c r="I14" i="1"/>
  <c r="J14" i="1" s="1"/>
  <c r="H14" i="1"/>
  <c r="G14" i="1"/>
  <c r="D14" i="1"/>
  <c r="F14" i="1" s="1"/>
  <c r="B14" i="1"/>
  <c r="C14" i="1" s="1"/>
  <c r="K13" i="1"/>
  <c r="J13" i="1"/>
  <c r="F13" i="1"/>
  <c r="E13" i="1"/>
  <c r="C13" i="1"/>
  <c r="K12" i="1"/>
  <c r="J12" i="1"/>
  <c r="F12" i="1"/>
  <c r="E12" i="1"/>
  <c r="C12" i="1"/>
  <c r="K11" i="1"/>
  <c r="J11" i="1"/>
  <c r="F11" i="1"/>
  <c r="E11" i="1"/>
  <c r="C11" i="1"/>
  <c r="K10" i="1"/>
  <c r="J10" i="1"/>
  <c r="F10" i="1"/>
  <c r="E10" i="1"/>
  <c r="C10" i="1"/>
  <c r="K8" i="1"/>
  <c r="J8" i="1"/>
  <c r="F8" i="1"/>
  <c r="E8" i="1"/>
  <c r="C8" i="1"/>
  <c r="K7" i="1"/>
  <c r="J7" i="1"/>
  <c r="F7" i="1"/>
  <c r="E7" i="1"/>
  <c r="C7" i="1"/>
  <c r="L6" i="1"/>
  <c r="K6" i="1"/>
  <c r="H6" i="1"/>
  <c r="G6" i="1"/>
  <c r="D6" i="1"/>
  <c r="F6" i="1" s="1"/>
  <c r="B6" i="1"/>
  <c r="C6" i="1" s="1"/>
  <c r="E6" i="1" l="1"/>
  <c r="E14" i="1"/>
  <c r="C16" i="1"/>
  <c r="I6" i="1"/>
  <c r="J6" i="1" s="1"/>
</calcChain>
</file>

<file path=xl/sharedStrings.xml><?xml version="1.0" encoding="utf-8"?>
<sst xmlns="http://schemas.openxmlformats.org/spreadsheetml/2006/main" count="67" uniqueCount="39">
  <si>
    <t>Cuadro 40.  INDICADORES DE HOSPITALES Y CENTROS DE SALUD CON CAMA DEL MINISTERIO DE SALUD,</t>
  </si>
  <si>
    <t xml:space="preserve">                                   SEGÚN REGIÓN DE SALUD, EN LA REPÚBLICA DE PANAMÁ: AÑO 2019</t>
  </si>
  <si>
    <t>Región de  Salud</t>
  </si>
  <si>
    <t>Camas</t>
  </si>
  <si>
    <t>Egresos</t>
  </si>
  <si>
    <t>Giro de Cama</t>
  </si>
  <si>
    <t>Cama  día Disponible</t>
  </si>
  <si>
    <t>Cama dia Utilizado</t>
  </si>
  <si>
    <t>Dias Estancia</t>
  </si>
  <si>
    <t>Promedio Día Estancia</t>
  </si>
  <si>
    <t>% de Ocupación</t>
  </si>
  <si>
    <t>Número</t>
  </si>
  <si>
    <t>Tasa  (1)</t>
  </si>
  <si>
    <t>Tasa  (2)</t>
  </si>
  <si>
    <t>Total</t>
  </si>
  <si>
    <t>Bocas del Toro…………….</t>
  </si>
  <si>
    <t>Coclé………………………</t>
  </si>
  <si>
    <t>Colón…………………..</t>
  </si>
  <si>
    <t>..</t>
  </si>
  <si>
    <t>Chiriquí…………………….</t>
  </si>
  <si>
    <t>Darién  ……………………..</t>
  </si>
  <si>
    <t>Herrera…………………….</t>
  </si>
  <si>
    <t>Los Santos  …………………</t>
  </si>
  <si>
    <t>Panamá</t>
  </si>
  <si>
    <t>Panamá Este………..</t>
  </si>
  <si>
    <t>Metropolitana (3)…………</t>
  </si>
  <si>
    <t>San Miguelito………………</t>
  </si>
  <si>
    <t>Panamá Norte…..…..</t>
  </si>
  <si>
    <t>Panamá Oeste……………..</t>
  </si>
  <si>
    <t>Veraguas…………………..</t>
  </si>
  <si>
    <t>C. Kuna Yala………………….</t>
  </si>
  <si>
    <t>C. Ngobe Buglé ………….</t>
  </si>
  <si>
    <t>NOTA: Los datos corresponden a Instalaciones del Ministerio de Salud.</t>
  </si>
  <si>
    <t>.. No Aplica  (Estas Regiones de Salud no cuentan con Hospitales del Ministerio de Salud).</t>
  </si>
  <si>
    <t>(1) Tasa por 10,000 habitantes.</t>
  </si>
  <si>
    <t>(2) Tasa por 1,000 habitantes.</t>
  </si>
  <si>
    <t>(3) Se incluye la información de los Hospitales Nacionales.</t>
  </si>
  <si>
    <t>Fuente Documental: Informes enviados por las   Regiones de Salud.  MINSA.</t>
  </si>
  <si>
    <t>Fuente Institucional:  Ministerio de Salud, Dirección Nacional de Planificación, Departamento de Registros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</si>
</sst>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ms Rmn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/>
    </xf>
    <xf numFmtId="3" fontId="2" fillId="4" borderId="10" xfId="1" applyNumberFormat="1" applyFont="1" applyFill="1" applyBorder="1" applyAlignment="1">
      <alignment vertical="center"/>
    </xf>
    <xf numFmtId="164" fontId="2" fillId="4" borderId="10" xfId="1" applyNumberFormat="1" applyFont="1" applyFill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164" fontId="2" fillId="4" borderId="11" xfId="1" applyNumberFormat="1" applyFont="1" applyFill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4" borderId="9" xfId="1" applyFont="1" applyFill="1" applyBorder="1" applyAlignment="1">
      <alignment vertical="center"/>
    </xf>
    <xf numFmtId="3" fontId="3" fillId="4" borderId="10" xfId="1" applyNumberFormat="1" applyFont="1" applyFill="1" applyBorder="1" applyAlignment="1">
      <alignment vertical="center"/>
    </xf>
    <xf numFmtId="164" fontId="3" fillId="4" borderId="10" xfId="1" applyNumberFormat="1" applyFont="1" applyFill="1" applyBorder="1" applyAlignment="1">
      <alignment vertical="center"/>
    </xf>
    <xf numFmtId="3" fontId="3" fillId="0" borderId="12" xfId="2" applyNumberFormat="1" applyFont="1" applyBorder="1" applyAlignment="1">
      <alignment vertical="center"/>
    </xf>
    <xf numFmtId="164" fontId="3" fillId="4" borderId="13" xfId="1" applyNumberFormat="1" applyFont="1" applyFill="1" applyBorder="1" applyAlignment="1">
      <alignment vertical="center"/>
    </xf>
    <xf numFmtId="3" fontId="2" fillId="0" borderId="9" xfId="3" applyNumberFormat="1" applyFont="1" applyBorder="1"/>
    <xf numFmtId="3" fontId="5" fillId="0" borderId="9" xfId="3" applyNumberFormat="1" applyFont="1" applyBorder="1"/>
    <xf numFmtId="3" fontId="3" fillId="4" borderId="10" xfId="1" applyNumberFormat="1" applyFont="1" applyFill="1" applyBorder="1" applyAlignment="1">
      <alignment horizontal="right" vertical="center"/>
    </xf>
    <xf numFmtId="164" fontId="3" fillId="4" borderId="10" xfId="1" applyNumberFormat="1" applyFont="1" applyFill="1" applyBorder="1" applyAlignment="1">
      <alignment horizontal="right" vertical="center"/>
    </xf>
    <xf numFmtId="164" fontId="3" fillId="4" borderId="13" xfId="1" applyNumberFormat="1" applyFont="1" applyFill="1" applyBorder="1" applyAlignment="1">
      <alignment horizontal="right" vertical="center"/>
    </xf>
    <xf numFmtId="0" fontId="3" fillId="0" borderId="9" xfId="1" applyFont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13" xfId="1" applyNumberFormat="1" applyFont="1" applyBorder="1" applyAlignment="1">
      <alignment vertical="center"/>
    </xf>
    <xf numFmtId="0" fontId="3" fillId="4" borderId="9" xfId="1" applyFont="1" applyFill="1" applyBorder="1" applyAlignment="1">
      <alignment horizontal="left" vertical="center" indent="2"/>
    </xf>
    <xf numFmtId="3" fontId="3" fillId="4" borderId="13" xfId="1" applyNumberFormat="1" applyFont="1" applyFill="1" applyBorder="1" applyAlignment="1">
      <alignment horizontal="right" vertical="center"/>
    </xf>
    <xf numFmtId="0" fontId="2" fillId="0" borderId="0" xfId="3" applyFont="1" applyAlignment="1">
      <alignment horizontal="left"/>
    </xf>
    <xf numFmtId="0" fontId="2" fillId="0" borderId="0" xfId="3" applyFont="1"/>
    <xf numFmtId="0" fontId="3" fillId="4" borderId="14" xfId="1" applyFont="1" applyFill="1" applyBorder="1" applyAlignment="1">
      <alignment vertical="center"/>
    </xf>
    <xf numFmtId="3" fontId="3" fillId="4" borderId="15" xfId="1" applyNumberFormat="1" applyFont="1" applyFill="1" applyBorder="1" applyAlignment="1">
      <alignment vertical="center"/>
    </xf>
    <xf numFmtId="164" fontId="3" fillId="4" borderId="15" xfId="1" applyNumberFormat="1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3" fontId="6" fillId="0" borderId="0" xfId="4" applyNumberFormat="1" applyFont="1" applyAlignment="1">
      <alignment horizontal="left"/>
    </xf>
    <xf numFmtId="3" fontId="3" fillId="4" borderId="0" xfId="1" applyNumberFormat="1" applyFont="1" applyFill="1" applyAlignment="1">
      <alignment vertical="center"/>
    </xf>
    <xf numFmtId="164" fontId="3" fillId="4" borderId="0" xfId="1" applyNumberFormat="1" applyFont="1" applyFill="1" applyAlignment="1">
      <alignment vertical="center"/>
    </xf>
    <xf numFmtId="0" fontId="6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5" fontId="6" fillId="0" borderId="0" xfId="5" quotePrefix="1" applyNumberFormat="1" applyFont="1"/>
    <xf numFmtId="14" fontId="3" fillId="0" borderId="0" xfId="1" applyNumberFormat="1" applyFont="1" applyAlignment="1">
      <alignment horizontal="left"/>
    </xf>
  </cellXfs>
  <cellStyles count="6">
    <cellStyle name="Normal" xfId="0" builtinId="0"/>
    <cellStyle name="Normal_Bocas1" xfId="3" xr:uid="{30F36AAA-8D55-43AA-A088-6496262D629D}"/>
    <cellStyle name="Normal_CUADRO 32 ANUARIO 2004 7" xfId="4" xr:uid="{8607874E-0609-44E5-BBE0-9620817C2CBE}"/>
    <cellStyle name="Normal_CUADRO_51 2003 3" xfId="2" xr:uid="{03A34884-FA52-46C6-945F-A87F7206A6B9}"/>
    <cellStyle name="Normal_CUADRO_54 2003" xfId="1" xr:uid="{4345AD1D-C4CB-4B61-95CE-5032E8A23DE6}"/>
    <cellStyle name="Normal_INGRESO A PRENATAL EN ADOLSCENTE" xfId="5" xr:uid="{3B754B0C-A4DF-47D3-914E-268B7E6BA5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0B89DA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s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C6C2-9680-4F38-935B-40D33F9ACDA6}">
  <dimension ref="A1:N38"/>
  <sheetViews>
    <sheetView tabSelected="1" view="pageBreakPreview" zoomScaleNormal="70" zoomScaleSheetLayoutView="100" workbookViewId="0">
      <selection activeCell="E6" sqref="E6"/>
    </sheetView>
  </sheetViews>
  <sheetFormatPr baseColWidth="10" defaultColWidth="11.42578125" defaultRowHeight="15.75" x14ac:dyDescent="0.25"/>
  <cols>
    <col min="1" max="1" width="21.28515625" style="2" customWidth="1"/>
    <col min="2" max="2" width="12.7109375" style="2" customWidth="1"/>
    <col min="3" max="3" width="13.140625" style="2" customWidth="1"/>
    <col min="4" max="4" width="11.7109375" style="2" customWidth="1"/>
    <col min="5" max="5" width="12" style="2" customWidth="1"/>
    <col min="6" max="6" width="14.28515625" style="2" customWidth="1"/>
    <col min="7" max="8" width="14.85546875" style="2" customWidth="1"/>
    <col min="9" max="9" width="14.7109375" style="2" customWidth="1"/>
    <col min="10" max="10" width="13.85546875" style="2" customWidth="1"/>
    <col min="11" max="11" width="11.42578125" style="2"/>
    <col min="12" max="12" width="17.42578125" style="2" hidden="1" customWidth="1"/>
    <col min="13" max="13" width="11.42578125" style="2"/>
    <col min="14" max="14" width="6" style="2" customWidth="1"/>
    <col min="15" max="16384" width="11.42578125" style="2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6.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21.75" customHeight="1" x14ac:dyDescent="0.25">
      <c r="A4" s="4" t="s">
        <v>2</v>
      </c>
      <c r="B4" s="5" t="s">
        <v>3</v>
      </c>
      <c r="C4" s="5"/>
      <c r="D4" s="5" t="s">
        <v>4</v>
      </c>
      <c r="E4" s="5"/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7" t="s">
        <v>10</v>
      </c>
      <c r="L4" s="8">
        <v>2019</v>
      </c>
    </row>
    <row r="5" spans="1:14" ht="25.5" customHeight="1" thickBot="1" x14ac:dyDescent="0.3">
      <c r="A5" s="9"/>
      <c r="B5" s="10" t="s">
        <v>11</v>
      </c>
      <c r="C5" s="10" t="s">
        <v>12</v>
      </c>
      <c r="D5" s="10" t="s">
        <v>11</v>
      </c>
      <c r="E5" s="10" t="s">
        <v>13</v>
      </c>
      <c r="F5" s="11"/>
      <c r="G5" s="11"/>
      <c r="H5" s="11"/>
      <c r="I5" s="11"/>
      <c r="J5" s="11"/>
      <c r="K5" s="12"/>
      <c r="L5" s="8"/>
    </row>
    <row r="6" spans="1:14" s="19" customFormat="1" ht="27.95" customHeight="1" x14ac:dyDescent="0.25">
      <c r="A6" s="13" t="s">
        <v>14</v>
      </c>
      <c r="B6" s="14">
        <f>+B7+B8+B10+B11+B12+B13+B14+B19+B20+B21+B22</f>
        <v>3552</v>
      </c>
      <c r="C6" s="15">
        <f>+B6/L6*10000</f>
        <v>8.4194398038498086</v>
      </c>
      <c r="D6" s="14">
        <f>+D7+D8+D10+D11+D12+D13+D14+D19+D20+D21+D22</f>
        <v>137303</v>
      </c>
      <c r="E6" s="15">
        <f>+D6/L6*1000</f>
        <v>32.545448856643866</v>
      </c>
      <c r="F6" s="15">
        <f>D6/B6</f>
        <v>38.655123873873876</v>
      </c>
      <c r="G6" s="16">
        <f>+G7+G8+G10+G11+G12+G13+G14+G19+G20+G21+G22</f>
        <v>1277272</v>
      </c>
      <c r="H6" s="16">
        <f>+H7+H8+H10+H11+H12+H13+H14+H19+H20+H21+H22</f>
        <v>788872</v>
      </c>
      <c r="I6" s="16">
        <f>+I7+I8+I10+I11+I12+I13+I14+I19+I20+I22+I21</f>
        <v>816176</v>
      </c>
      <c r="J6" s="15">
        <f>+I6/D6</f>
        <v>5.9443420755555234</v>
      </c>
      <c r="K6" s="17">
        <f>+H6/G6*100</f>
        <v>61.762255807690138</v>
      </c>
      <c r="L6" s="18">
        <f>SUM(L7:L14,L19:L22)</f>
        <v>4218808</v>
      </c>
    </row>
    <row r="7" spans="1:14" s="19" customFormat="1" ht="20.25" customHeight="1" x14ac:dyDescent="0.25">
      <c r="A7" s="20" t="s">
        <v>15</v>
      </c>
      <c r="B7" s="21">
        <v>28</v>
      </c>
      <c r="C7" s="22">
        <f>+B7/L7*10000</f>
        <v>1.598894478674745</v>
      </c>
      <c r="D7" s="23">
        <v>931</v>
      </c>
      <c r="E7" s="22">
        <f>+D7/L7*1000</f>
        <v>5.316324141593527</v>
      </c>
      <c r="F7" s="22">
        <f>D7/B7</f>
        <v>33.25</v>
      </c>
      <c r="G7" s="21">
        <v>10220</v>
      </c>
      <c r="H7" s="21">
        <v>4070</v>
      </c>
      <c r="I7" s="21">
        <v>3097</v>
      </c>
      <c r="J7" s="22">
        <f>+I7/D7</f>
        <v>3.3265306122448979</v>
      </c>
      <c r="K7" s="24">
        <f>H7/G7*100</f>
        <v>39.823874755381603</v>
      </c>
      <c r="L7" s="25">
        <v>175121</v>
      </c>
    </row>
    <row r="8" spans="1:14" s="19" customFormat="1" ht="20.25" customHeight="1" x14ac:dyDescent="0.25">
      <c r="A8" s="20" t="s">
        <v>16</v>
      </c>
      <c r="B8" s="21">
        <v>190</v>
      </c>
      <c r="C8" s="22">
        <f>+B8/L8*10000</f>
        <v>7.1657822582774218</v>
      </c>
      <c r="D8" s="21">
        <v>9404</v>
      </c>
      <c r="E8" s="22">
        <f>+D8/L8*1000</f>
        <v>35.466850714126771</v>
      </c>
      <c r="F8" s="22">
        <f t="shared" ref="F8:F22" si="0">D8/B8</f>
        <v>49.494736842105262</v>
      </c>
      <c r="G8" s="21">
        <v>69800</v>
      </c>
      <c r="H8" s="21">
        <v>32396</v>
      </c>
      <c r="I8" s="21">
        <v>33743</v>
      </c>
      <c r="J8" s="22">
        <f t="shared" ref="J8:J22" si="1">+I8/D8</f>
        <v>3.5881539770310504</v>
      </c>
      <c r="K8" s="24">
        <f>H8/G8*100</f>
        <v>46.412607449856736</v>
      </c>
      <c r="L8" s="26">
        <v>265149</v>
      </c>
    </row>
    <row r="9" spans="1:14" s="19" customFormat="1" ht="20.25" customHeight="1" x14ac:dyDescent="0.25">
      <c r="A9" s="20" t="s">
        <v>17</v>
      </c>
      <c r="B9" s="27" t="s">
        <v>18</v>
      </c>
      <c r="C9" s="28" t="s">
        <v>18</v>
      </c>
      <c r="D9" s="27" t="s">
        <v>18</v>
      </c>
      <c r="E9" s="28" t="s">
        <v>18</v>
      </c>
      <c r="F9" s="27" t="s">
        <v>18</v>
      </c>
      <c r="G9" s="28" t="s">
        <v>18</v>
      </c>
      <c r="H9" s="27" t="s">
        <v>18</v>
      </c>
      <c r="I9" s="28" t="s">
        <v>18</v>
      </c>
      <c r="J9" s="27" t="s">
        <v>18</v>
      </c>
      <c r="K9" s="29" t="s">
        <v>18</v>
      </c>
      <c r="L9" s="25">
        <v>294060</v>
      </c>
    </row>
    <row r="10" spans="1:14" s="19" customFormat="1" ht="20.25" customHeight="1" x14ac:dyDescent="0.25">
      <c r="A10" s="20" t="s">
        <v>19</v>
      </c>
      <c r="B10" s="21">
        <v>446</v>
      </c>
      <c r="C10" s="22">
        <f>+B10/L10*10000</f>
        <v>9.6525096525096519</v>
      </c>
      <c r="D10" s="21">
        <v>21409</v>
      </c>
      <c r="E10" s="22">
        <f>+D10/L10*1000</f>
        <v>46.334210571878735</v>
      </c>
      <c r="F10" s="22">
        <f t="shared" si="0"/>
        <v>48.002242152466366</v>
      </c>
      <c r="G10" s="21">
        <v>170261</v>
      </c>
      <c r="H10" s="21">
        <v>98003</v>
      </c>
      <c r="I10" s="21">
        <v>111105</v>
      </c>
      <c r="J10" s="22">
        <f t="shared" si="1"/>
        <v>5.1896398710822549</v>
      </c>
      <c r="K10" s="24">
        <f>H10/G10*100</f>
        <v>57.560451307110853</v>
      </c>
      <c r="L10" s="25">
        <v>462056</v>
      </c>
    </row>
    <row r="11" spans="1:14" s="19" customFormat="1" ht="20.25" customHeight="1" x14ac:dyDescent="0.25">
      <c r="A11" s="20" t="s">
        <v>20</v>
      </c>
      <c r="B11" s="21">
        <v>157</v>
      </c>
      <c r="C11" s="22">
        <f>+B11/L11*10000</f>
        <v>22.455518050231706</v>
      </c>
      <c r="D11" s="21">
        <v>2704</v>
      </c>
      <c r="E11" s="22">
        <f>+D11/L11*1000</f>
        <v>38.674981406258944</v>
      </c>
      <c r="F11" s="22">
        <f t="shared" si="0"/>
        <v>17.222929936305732</v>
      </c>
      <c r="G11" s="21">
        <v>56166</v>
      </c>
      <c r="H11" s="21">
        <v>7760</v>
      </c>
      <c r="I11" s="21">
        <v>7014</v>
      </c>
      <c r="J11" s="22">
        <f t="shared" si="1"/>
        <v>2.5939349112426036</v>
      </c>
      <c r="K11" s="24">
        <f>H11/G11*100</f>
        <v>13.816187729231208</v>
      </c>
      <c r="L11" s="25">
        <v>69916</v>
      </c>
    </row>
    <row r="12" spans="1:14" s="19" customFormat="1" ht="20.25" customHeight="1" x14ac:dyDescent="0.25">
      <c r="A12" s="20" t="s">
        <v>21</v>
      </c>
      <c r="B12" s="21">
        <v>185</v>
      </c>
      <c r="C12" s="22">
        <f>+B12/L12*10000</f>
        <v>15.563874984225803</v>
      </c>
      <c r="D12" s="21">
        <v>7986</v>
      </c>
      <c r="E12" s="22">
        <f>+D12/L12*1000</f>
        <v>67.185462499474198</v>
      </c>
      <c r="F12" s="22">
        <f t="shared" si="0"/>
        <v>43.167567567567566</v>
      </c>
      <c r="G12" s="21">
        <v>67425</v>
      </c>
      <c r="H12" s="21">
        <v>29198</v>
      </c>
      <c r="I12" s="21">
        <v>28948</v>
      </c>
      <c r="J12" s="22">
        <f t="shared" si="1"/>
        <v>3.6248434760831456</v>
      </c>
      <c r="K12" s="24">
        <f>H12/G12*100</f>
        <v>43.304412309974047</v>
      </c>
      <c r="L12" s="19">
        <v>118865</v>
      </c>
    </row>
    <row r="13" spans="1:14" s="19" customFormat="1" ht="20.25" customHeight="1" x14ac:dyDescent="0.25">
      <c r="A13" s="30" t="s">
        <v>22</v>
      </c>
      <c r="B13" s="31">
        <v>263</v>
      </c>
      <c r="C13" s="32">
        <f>+B13/L13*10000</f>
        <v>27.527737073477077</v>
      </c>
      <c r="D13" s="31">
        <v>6845</v>
      </c>
      <c r="E13" s="32">
        <f>+D13/L13*1000</f>
        <v>71.645384132300606</v>
      </c>
      <c r="F13" s="32">
        <f t="shared" si="0"/>
        <v>26.026615969581748</v>
      </c>
      <c r="G13" s="31">
        <v>98297</v>
      </c>
      <c r="H13" s="31">
        <v>57399</v>
      </c>
      <c r="I13" s="31">
        <v>116682</v>
      </c>
      <c r="J13" s="32">
        <f t="shared" si="1"/>
        <v>17.046311176040906</v>
      </c>
      <c r="K13" s="33">
        <f>H13/G13*100</f>
        <v>58.393440288106454</v>
      </c>
      <c r="L13" s="19">
        <v>95540</v>
      </c>
    </row>
    <row r="14" spans="1:14" s="19" customFormat="1" ht="20.25" customHeight="1" x14ac:dyDescent="0.25">
      <c r="A14" s="20" t="s">
        <v>23</v>
      </c>
      <c r="B14" s="21">
        <f>SUM(B15:B18)</f>
        <v>1576</v>
      </c>
      <c r="C14" s="22">
        <f>+B14/L14*10000</f>
        <v>9.6902680441276114</v>
      </c>
      <c r="D14" s="21">
        <f>SUM(D15:D18)</f>
        <v>52107</v>
      </c>
      <c r="E14" s="22">
        <f>+D14/L14*1000</f>
        <v>32.038756153258717</v>
      </c>
      <c r="F14" s="22">
        <f t="shared" si="0"/>
        <v>33.06281725888325</v>
      </c>
      <c r="G14" s="21">
        <f>SUM(G15:G17)</f>
        <v>553283</v>
      </c>
      <c r="H14" s="21">
        <f>SUM(H15:H17)</f>
        <v>413512</v>
      </c>
      <c r="I14" s="21">
        <f>SUM(I15:I17)</f>
        <v>383260</v>
      </c>
      <c r="J14" s="22">
        <f t="shared" si="1"/>
        <v>7.3552497745024663</v>
      </c>
      <c r="K14" s="24">
        <f>H14/G14*100</f>
        <v>74.737882783313424</v>
      </c>
      <c r="L14" s="18">
        <f>SUM(L15:L18)</f>
        <v>1626374</v>
      </c>
    </row>
    <row r="15" spans="1:14" s="19" customFormat="1" ht="20.25" customHeight="1" x14ac:dyDescent="0.25">
      <c r="A15" s="34" t="s">
        <v>24</v>
      </c>
      <c r="B15" s="27" t="s">
        <v>18</v>
      </c>
      <c r="C15" s="28" t="s">
        <v>18</v>
      </c>
      <c r="D15" s="27"/>
      <c r="E15" s="28" t="s">
        <v>18</v>
      </c>
      <c r="F15" s="27" t="s">
        <v>18</v>
      </c>
      <c r="G15" s="27" t="s">
        <v>18</v>
      </c>
      <c r="H15" s="27" t="s">
        <v>18</v>
      </c>
      <c r="I15" s="27" t="s">
        <v>18</v>
      </c>
      <c r="J15" s="27" t="s">
        <v>18</v>
      </c>
      <c r="K15" s="35" t="s">
        <v>18</v>
      </c>
      <c r="L15" s="25">
        <v>123354</v>
      </c>
      <c r="N15" s="36"/>
    </row>
    <row r="16" spans="1:14" s="19" customFormat="1" ht="20.25" customHeight="1" x14ac:dyDescent="0.25">
      <c r="A16" s="34" t="s">
        <v>25</v>
      </c>
      <c r="B16" s="21">
        <f>1262+150</f>
        <v>1412</v>
      </c>
      <c r="C16" s="22">
        <f>+B16/L16*10000</f>
        <v>16.665722433101053</v>
      </c>
      <c r="D16" s="21">
        <v>48986</v>
      </c>
      <c r="E16" s="22">
        <f>+D16/L16*1000</f>
        <v>57.817781806507661</v>
      </c>
      <c r="F16" s="22">
        <f t="shared" si="0"/>
        <v>34.692634560906512</v>
      </c>
      <c r="G16" s="21">
        <v>506470</v>
      </c>
      <c r="H16" s="21">
        <v>391231</v>
      </c>
      <c r="I16" s="21">
        <v>372083</v>
      </c>
      <c r="J16" s="22">
        <f t="shared" si="1"/>
        <v>7.595700812477034</v>
      </c>
      <c r="K16" s="24">
        <f>H16/G16*100</f>
        <v>77.246628625584933</v>
      </c>
      <c r="L16" s="26">
        <v>847248</v>
      </c>
      <c r="N16" s="36"/>
    </row>
    <row r="17" spans="1:14" s="19" customFormat="1" ht="20.25" customHeight="1" x14ac:dyDescent="0.25">
      <c r="A17" s="34" t="s">
        <v>26</v>
      </c>
      <c r="B17" s="21">
        <v>164</v>
      </c>
      <c r="C17" s="22">
        <f>+B17/L17*10000</f>
        <v>4.3685686810918227</v>
      </c>
      <c r="D17" s="21">
        <v>3121</v>
      </c>
      <c r="E17" s="22">
        <f>+D17/L17*1000</f>
        <v>8.3135993010290097</v>
      </c>
      <c r="F17" s="22">
        <f t="shared" si="0"/>
        <v>19.030487804878049</v>
      </c>
      <c r="G17" s="21">
        <v>46813</v>
      </c>
      <c r="H17" s="21">
        <v>22281</v>
      </c>
      <c r="I17" s="21">
        <v>11177</v>
      </c>
      <c r="J17" s="22">
        <f t="shared" si="1"/>
        <v>3.5812239666773471</v>
      </c>
      <c r="K17" s="24">
        <f>H17/G17*100</f>
        <v>47.595753316386471</v>
      </c>
      <c r="L17" s="25">
        <v>375409</v>
      </c>
      <c r="N17" s="36"/>
    </row>
    <row r="18" spans="1:14" s="19" customFormat="1" ht="20.25" customHeight="1" x14ac:dyDescent="0.25">
      <c r="A18" s="34" t="s">
        <v>27</v>
      </c>
      <c r="B18" s="27" t="s">
        <v>18</v>
      </c>
      <c r="C18" s="28" t="s">
        <v>18</v>
      </c>
      <c r="D18" s="27"/>
      <c r="E18" s="28" t="s">
        <v>18</v>
      </c>
      <c r="F18" s="28" t="s">
        <v>18</v>
      </c>
      <c r="G18" s="27" t="s">
        <v>18</v>
      </c>
      <c r="H18" s="27" t="s">
        <v>18</v>
      </c>
      <c r="I18" s="27" t="s">
        <v>18</v>
      </c>
      <c r="J18" s="27" t="s">
        <v>18</v>
      </c>
      <c r="K18" s="29" t="s">
        <v>18</v>
      </c>
      <c r="L18" s="25">
        <v>280363</v>
      </c>
      <c r="N18" s="36"/>
    </row>
    <row r="19" spans="1:14" s="19" customFormat="1" ht="20.25" customHeight="1" x14ac:dyDescent="0.25">
      <c r="A19" s="20" t="s">
        <v>28</v>
      </c>
      <c r="B19" s="21">
        <v>239</v>
      </c>
      <c r="C19" s="22">
        <f>+B19/L19*10000</f>
        <v>3.9932232161653696</v>
      </c>
      <c r="D19" s="21">
        <v>16169</v>
      </c>
      <c r="E19" s="22">
        <f>+D19/L19*1000</f>
        <v>27.015241080409147</v>
      </c>
      <c r="F19" s="22">
        <f>D19/B19</f>
        <v>67.65271966527196</v>
      </c>
      <c r="G19" s="21">
        <v>87835</v>
      </c>
      <c r="H19" s="21">
        <v>70687</v>
      </c>
      <c r="I19" s="21">
        <v>70866</v>
      </c>
      <c r="J19" s="22">
        <f t="shared" si="1"/>
        <v>4.3828313439297419</v>
      </c>
      <c r="K19" s="24">
        <f>H19/G19*100</f>
        <v>80.47703079637958</v>
      </c>
      <c r="L19" s="25">
        <v>598514</v>
      </c>
      <c r="N19" s="37"/>
    </row>
    <row r="20" spans="1:14" s="19" customFormat="1" ht="20.25" customHeight="1" x14ac:dyDescent="0.25">
      <c r="A20" s="20" t="s">
        <v>29</v>
      </c>
      <c r="B20" s="21">
        <v>295</v>
      </c>
      <c r="C20" s="22">
        <f>+B20/L20*10000</f>
        <v>11.912261149068826</v>
      </c>
      <c r="D20" s="21">
        <v>13724</v>
      </c>
      <c r="E20" s="22">
        <f>+D20/L20*1000</f>
        <v>55.418261698244251</v>
      </c>
      <c r="F20" s="22">
        <f t="shared" si="0"/>
        <v>46.522033898305082</v>
      </c>
      <c r="G20" s="21">
        <v>101625</v>
      </c>
      <c r="H20" s="21">
        <v>58322</v>
      </c>
      <c r="I20" s="21">
        <v>43658</v>
      </c>
      <c r="J20" s="22">
        <f t="shared" si="1"/>
        <v>3.1811425240454678</v>
      </c>
      <c r="K20" s="24">
        <f>H20/G20*100</f>
        <v>57.389421894218941</v>
      </c>
      <c r="L20" s="19">
        <v>247644</v>
      </c>
    </row>
    <row r="21" spans="1:14" s="19" customFormat="1" ht="20.25" customHeight="1" x14ac:dyDescent="0.25">
      <c r="A21" s="20" t="s">
        <v>30</v>
      </c>
      <c r="B21" s="21">
        <v>59</v>
      </c>
      <c r="C21" s="22">
        <f>+B21/L21*10000</f>
        <v>12.752069509585665</v>
      </c>
      <c r="D21" s="21">
        <v>869</v>
      </c>
      <c r="E21" s="22">
        <f>+D21/L21*1000</f>
        <v>18.782285430220245</v>
      </c>
      <c r="F21" s="22">
        <f t="shared" si="0"/>
        <v>14.728813559322035</v>
      </c>
      <c r="G21" s="21">
        <v>20750</v>
      </c>
      <c r="H21" s="21">
        <v>1409</v>
      </c>
      <c r="I21" s="21">
        <v>1343</v>
      </c>
      <c r="J21" s="22">
        <f t="shared" si="1"/>
        <v>1.5454545454545454</v>
      </c>
      <c r="K21" s="24">
        <f>H21/G21*100</f>
        <v>6.7903614457831329</v>
      </c>
      <c r="L21" s="19">
        <v>46267</v>
      </c>
    </row>
    <row r="22" spans="1:14" s="19" customFormat="1" ht="20.25" customHeight="1" thickBot="1" x14ac:dyDescent="0.3">
      <c r="A22" s="38" t="s">
        <v>31</v>
      </c>
      <c r="B22" s="39">
        <v>114</v>
      </c>
      <c r="C22" s="40">
        <f>+B22/L22*10000</f>
        <v>5.1983110049155963</v>
      </c>
      <c r="D22" s="39">
        <v>5155</v>
      </c>
      <c r="E22" s="40">
        <f>+D22/L22*1000</f>
        <v>23.506397570473595</v>
      </c>
      <c r="F22" s="40">
        <f t="shared" si="0"/>
        <v>45.219298245614034</v>
      </c>
      <c r="G22" s="39">
        <v>41610</v>
      </c>
      <c r="H22" s="39">
        <v>16116</v>
      </c>
      <c r="I22" s="39">
        <v>16460</v>
      </c>
      <c r="J22" s="40">
        <f t="shared" si="1"/>
        <v>3.1930164888457808</v>
      </c>
      <c r="K22" s="41">
        <f>H22/G22*100</f>
        <v>38.731074260994951</v>
      </c>
      <c r="L22" s="19">
        <v>219302</v>
      </c>
    </row>
    <row r="23" spans="1:14" s="19" customFormat="1" ht="20.25" customHeight="1" thickTop="1" x14ac:dyDescent="0.25">
      <c r="A23" s="42" t="s">
        <v>32</v>
      </c>
      <c r="B23" s="43"/>
      <c r="C23" s="44"/>
      <c r="D23" s="43"/>
      <c r="E23" s="44"/>
      <c r="F23" s="44"/>
      <c r="G23" s="43"/>
      <c r="H23" s="43"/>
      <c r="I23" s="43"/>
      <c r="J23" s="44"/>
      <c r="K23" s="44"/>
    </row>
    <row r="24" spans="1:14" s="19" customFormat="1" ht="15.75" customHeight="1" x14ac:dyDescent="0.25">
      <c r="A24" s="45" t="s">
        <v>33</v>
      </c>
      <c r="B24" s="18"/>
      <c r="C24" s="46"/>
      <c r="D24" s="18"/>
      <c r="E24" s="46"/>
      <c r="F24" s="47"/>
      <c r="G24" s="18"/>
      <c r="H24" s="18"/>
      <c r="I24" s="47"/>
    </row>
    <row r="25" spans="1:14" s="19" customFormat="1" ht="16.149999999999999" customHeight="1" x14ac:dyDescent="0.25">
      <c r="A25" s="45" t="s">
        <v>34</v>
      </c>
    </row>
    <row r="26" spans="1:14" s="19" customFormat="1" ht="16.149999999999999" customHeight="1" x14ac:dyDescent="0.25">
      <c r="A26" s="45" t="s">
        <v>35</v>
      </c>
    </row>
    <row r="27" spans="1:14" s="19" customFormat="1" x14ac:dyDescent="0.25">
      <c r="A27" s="45" t="s">
        <v>36</v>
      </c>
    </row>
    <row r="28" spans="1:14" s="19" customFormat="1" x14ac:dyDescent="0.25">
      <c r="A28" s="45" t="s">
        <v>37</v>
      </c>
    </row>
    <row r="29" spans="1:14" s="19" customFormat="1" x14ac:dyDescent="0.25">
      <c r="A29" s="48" t="s">
        <v>38</v>
      </c>
    </row>
    <row r="30" spans="1:14" x14ac:dyDescent="0.25">
      <c r="A30" s="49"/>
    </row>
    <row r="38" ht="15" customHeight="1" x14ac:dyDescent="0.25"/>
  </sheetData>
  <mergeCells count="12">
    <mergeCell ref="K4:K5"/>
    <mergeCell ref="L4:L5"/>
    <mergeCell ref="A1:K1"/>
    <mergeCell ref="A2:K2"/>
    <mergeCell ref="A4:A5"/>
    <mergeCell ref="B4:C4"/>
    <mergeCell ref="D4:E4"/>
    <mergeCell ref="F4:F5"/>
    <mergeCell ref="G4:G5"/>
    <mergeCell ref="H4:H5"/>
    <mergeCell ref="I4:I5"/>
    <mergeCell ref="J4:J5"/>
  </mergeCells>
  <printOptions horizontalCentered="1" verticalCentered="1"/>
  <pageMargins left="0.39370078740157483" right="0.39370078740157483" top="0.98425196850393704" bottom="0.39370078740157483" header="0" footer="0"/>
  <pageSetup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C40</vt:lpstr>
      <vt:lpstr>'C40'!Área_de_impresión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2021-03-19T20:33:46Z</dcterms:created>
  <dcterms:modified xsi:type="dcterms:W3CDTF">2021-03-19T20:34:34Z</dcterms:modified>
</cp:coreProperties>
</file>