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59EA0B77-C1EA-4806-8AEF-AD847CB6014C}" xr6:coauthVersionLast="45" xr6:coauthVersionMax="45" xr10:uidLastSave="{00000000-0000-0000-0000-000000000000}"/>
  <bookViews>
    <workbookView xWindow="-120" yWindow="-120" windowWidth="24240" windowHeight="13740" xr2:uid="{FB3D19B4-2806-47AF-B47D-461C02BAD294}"/>
  </bookViews>
  <sheets>
    <sheet name="C-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 localSheetId="0">#REF!</definedName>
    <definedName name="_____R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'C-22'!$A$1:$G$43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[5]C39!$A$7:$E$111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C34" i="1" s="1"/>
  <c r="B4" i="1"/>
  <c r="C27" i="1"/>
  <c r="B31" i="1"/>
  <c r="B32" i="1"/>
  <c r="B33" i="1"/>
  <c r="B34" i="1"/>
  <c r="E34" i="1"/>
  <c r="G34" i="1"/>
  <c r="B35" i="1"/>
  <c r="E35" i="1"/>
  <c r="G35" i="1"/>
  <c r="B36" i="1"/>
  <c r="I45" i="1"/>
  <c r="I46" i="1"/>
  <c r="H47" i="1"/>
  <c r="J47" i="1"/>
  <c r="I47" i="1" s="1"/>
  <c r="I50" i="1"/>
  <c r="I51" i="1"/>
  <c r="H52" i="1"/>
  <c r="I52" i="1"/>
  <c r="J52" i="1"/>
</calcChain>
</file>

<file path=xl/sharedStrings.xml><?xml version="1.0" encoding="utf-8"?>
<sst xmlns="http://schemas.openxmlformats.org/spreadsheetml/2006/main" count="45" uniqueCount="41">
  <si>
    <t>Fuente Institucional:Dirección de Planificación - Departamento de Registros Médicos y Estadística.MINSA.</t>
  </si>
  <si>
    <t>Fuente Documental:  Departamento de Vigilancia Epidemiologica. Sección de Estadística.</t>
  </si>
  <si>
    <t>1/  Calculo por 100,000 habitantes con base en la estimación de la población por edad al 1º de  julio del año respectivo.</t>
  </si>
  <si>
    <t>2020…..............</t>
  </si>
  <si>
    <t>2019…..............</t>
  </si>
  <si>
    <t>2018…..............</t>
  </si>
  <si>
    <t>2017………………..</t>
  </si>
  <si>
    <t>2016………………..</t>
  </si>
  <si>
    <t>2015………………..</t>
  </si>
  <si>
    <t>2014…………………</t>
  </si>
  <si>
    <t>2013…………………</t>
  </si>
  <si>
    <t>2012…………………</t>
  </si>
  <si>
    <t>2011  ……………….</t>
  </si>
  <si>
    <t>2010…………………</t>
  </si>
  <si>
    <t>2009……………</t>
  </si>
  <si>
    <t>2008……………</t>
  </si>
  <si>
    <t>2007…………..</t>
  </si>
  <si>
    <t>2006…………..</t>
  </si>
  <si>
    <t>2005…………..</t>
  </si>
  <si>
    <t>2004…………..</t>
  </si>
  <si>
    <t>2003..................</t>
  </si>
  <si>
    <t>2002..................</t>
  </si>
  <si>
    <t>2001..................</t>
  </si>
  <si>
    <t>2000..................</t>
  </si>
  <si>
    <t>1999..................</t>
  </si>
  <si>
    <t>1998 .................</t>
  </si>
  <si>
    <t>1997 .................</t>
  </si>
  <si>
    <t>1996..................</t>
  </si>
  <si>
    <t>1995..................</t>
  </si>
  <si>
    <t>1994..................</t>
  </si>
  <si>
    <t>1993..................</t>
  </si>
  <si>
    <t>1992..................</t>
  </si>
  <si>
    <t>1991..................</t>
  </si>
  <si>
    <t>Tasa 1/</t>
  </si>
  <si>
    <t>Número</t>
  </si>
  <si>
    <t>1 - 4 Años</t>
  </si>
  <si>
    <t>&lt;1 Año</t>
  </si>
  <si>
    <t>Total de Casos &lt; 5 años</t>
  </si>
  <si>
    <t>Años</t>
  </si>
  <si>
    <t xml:space="preserve">                            LA REPUBLICA DE PANAMA.   AÑOS:  1991 -  2020</t>
  </si>
  <si>
    <t>Cuadro Nº 22    CASOS Y TASAS DE DIARREA EN MENORES DE CINCO AÑOS, 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</si>
</sst>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3" fontId="1" fillId="0" borderId="1" xfId="1" applyNumberFormat="1" applyBorder="1"/>
    <xf numFmtId="3" fontId="0" fillId="0" borderId="0" xfId="0" applyNumberFormat="1"/>
    <xf numFmtId="3" fontId="1" fillId="0" borderId="2" xfId="1" applyNumberFormat="1" applyBorder="1"/>
    <xf numFmtId="3" fontId="1" fillId="0" borderId="0" xfId="1" applyNumberFormat="1"/>
    <xf numFmtId="0" fontId="0" fillId="0" borderId="0" xfId="1" applyFont="1"/>
    <xf numFmtId="0" fontId="2" fillId="0" borderId="0" xfId="1" applyFont="1"/>
    <xf numFmtId="164" fontId="1" fillId="0" borderId="0" xfId="1" applyNumberFormat="1"/>
    <xf numFmtId="0" fontId="3" fillId="0" borderId="0" xfId="1" applyFont="1"/>
    <xf numFmtId="0" fontId="4" fillId="0" borderId="0" xfId="1" applyFont="1"/>
    <xf numFmtId="164" fontId="1" fillId="0" borderId="3" xfId="1" applyNumberFormat="1" applyBorder="1"/>
    <xf numFmtId="3" fontId="1" fillId="0" borderId="4" xfId="1" applyNumberFormat="1" applyBorder="1"/>
    <xf numFmtId="164" fontId="1" fillId="0" borderId="4" xfId="1" applyNumberFormat="1" applyBorder="1"/>
    <xf numFmtId="0" fontId="1" fillId="0" borderId="4" xfId="1" applyBorder="1"/>
    <xf numFmtId="0" fontId="0" fillId="0" borderId="4" xfId="1" applyFont="1" applyBorder="1" applyAlignment="1">
      <alignment horizontal="left"/>
    </xf>
    <xf numFmtId="164" fontId="1" fillId="0" borderId="5" xfId="1" applyNumberFormat="1" applyBorder="1"/>
    <xf numFmtId="164" fontId="1" fillId="0" borderId="1" xfId="1" applyNumberFormat="1" applyBorder="1"/>
    <xf numFmtId="0" fontId="0" fillId="0" borderId="0" xfId="1" applyFont="1" applyAlignment="1">
      <alignment horizontal="left"/>
    </xf>
    <xf numFmtId="0" fontId="1" fillId="0" borderId="1" xfId="1" applyBorder="1"/>
    <xf numFmtId="0" fontId="1" fillId="0" borderId="5" xfId="1" applyBorder="1"/>
    <xf numFmtId="164" fontId="5" fillId="2" borderId="0" xfId="1" applyNumberFormat="1" applyFont="1" applyFill="1"/>
    <xf numFmtId="3" fontId="5" fillId="2" borderId="1" xfId="1" applyNumberFormat="1" applyFont="1" applyFill="1" applyBorder="1"/>
    <xf numFmtId="3" fontId="5" fillId="2" borderId="2" xfId="1" applyNumberFormat="1" applyFont="1" applyFill="1" applyBorder="1"/>
    <xf numFmtId="164" fontId="5" fillId="2" borderId="1" xfId="1" applyNumberFormat="1" applyFont="1" applyFill="1" applyBorder="1"/>
    <xf numFmtId="0" fontId="6" fillId="2" borderId="0" xfId="1" applyFont="1" applyFill="1"/>
    <xf numFmtId="164" fontId="5" fillId="2" borderId="5" xfId="1" applyNumberFormat="1" applyFont="1" applyFill="1" applyBorder="1"/>
    <xf numFmtId="3" fontId="5" fillId="2" borderId="5" xfId="1" applyNumberFormat="1" applyFont="1" applyFill="1" applyBorder="1"/>
    <xf numFmtId="3" fontId="5" fillId="2" borderId="0" xfId="1" applyNumberFormat="1" applyFont="1" applyFill="1"/>
    <xf numFmtId="0" fontId="5" fillId="2" borderId="0" xfId="1" applyFont="1" applyFill="1"/>
    <xf numFmtId="0" fontId="5" fillId="2" borderId="5" xfId="1" applyFont="1" applyFill="1" applyBorder="1"/>
    <xf numFmtId="0" fontId="5" fillId="2" borderId="2" xfId="1" applyFont="1" applyFill="1" applyBorder="1"/>
    <xf numFmtId="0" fontId="5" fillId="2" borderId="1" xfId="1" applyFont="1" applyFill="1" applyBorder="1"/>
    <xf numFmtId="0" fontId="5" fillId="2" borderId="6" xfId="1" applyFont="1" applyFill="1" applyBorder="1"/>
    <xf numFmtId="3" fontId="5" fillId="2" borderId="6" xfId="1" applyNumberFormat="1" applyFont="1" applyFill="1" applyBorder="1"/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vertical="center"/>
    </xf>
    <xf numFmtId="0" fontId="7" fillId="0" borderId="11" xfId="1" applyFont="1" applyBorder="1"/>
    <xf numFmtId="0" fontId="1" fillId="0" borderId="11" xfId="1" applyBorder="1"/>
    <xf numFmtId="0" fontId="8" fillId="0" borderId="11" xfId="1" applyFont="1" applyBorder="1"/>
    <xf numFmtId="0" fontId="7" fillId="0" borderId="0" xfId="1" applyFont="1"/>
    <xf numFmtId="0" fontId="8" fillId="0" borderId="0" xfId="1" applyFont="1"/>
    <xf numFmtId="0" fontId="9" fillId="0" borderId="0" xfId="1" applyFont="1"/>
  </cellXfs>
  <cellStyles count="2">
    <cellStyle name="Normal" xfId="0" builtinId="0"/>
    <cellStyle name="Normal 2 3" xfId="1" xr:uid="{B600C9E0-218F-41CE-874B-0A99132733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29.46\Documents%20and%20Settings\usuario\Mis%20documentos\Anuario%202006\ANUARIO%202006\Documents%20and%20Settings\gmcleary\Mis%20documentos\ANUARIOS\anuario%202004\archivos%20del%20normativo\salud%20bucal\SALUD%20BUCAL\CUADRO_42%202003.xls?11662C45" TargetMode="External"/><Relationship Id="rId1" Type="http://schemas.openxmlformats.org/officeDocument/2006/relationships/externalLinkPath" Target="file:///\\11662C45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0187-A3E8-4056-9D23-1A76511D903F}">
  <dimension ref="A1:L52"/>
  <sheetViews>
    <sheetView tabSelected="1" zoomScaleNormal="100" zoomScaleSheetLayoutView="100" workbookViewId="0">
      <selection activeCell="K21" sqref="K21"/>
    </sheetView>
  </sheetViews>
  <sheetFormatPr baseColWidth="10" defaultColWidth="11.42578125" defaultRowHeight="15" x14ac:dyDescent="0.25"/>
  <cols>
    <col min="1" max="1" width="15.28515625" style="1" customWidth="1"/>
    <col min="2" max="7" width="12.5703125" style="1" customWidth="1"/>
    <col min="8" max="16384" width="11.42578125" style="1"/>
  </cols>
  <sheetData>
    <row r="1" spans="1:7" x14ac:dyDescent="0.25">
      <c r="A1" s="50" t="s">
        <v>40</v>
      </c>
      <c r="B1" s="50"/>
      <c r="C1" s="50"/>
      <c r="D1" s="50"/>
      <c r="E1" s="50"/>
      <c r="F1" s="50"/>
      <c r="G1" s="48"/>
    </row>
    <row r="2" spans="1:7" ht="15.75" thickBot="1" x14ac:dyDescent="0.3">
      <c r="A2" s="50" t="s">
        <v>39</v>
      </c>
      <c r="B2" s="50"/>
      <c r="C2" s="50"/>
      <c r="D2" s="50"/>
      <c r="E2" s="50"/>
      <c r="F2" s="50"/>
      <c r="G2" s="48"/>
    </row>
    <row r="3" spans="1:7" ht="15.75" hidden="1" thickBot="1" x14ac:dyDescent="0.3">
      <c r="A3" s="49"/>
      <c r="B3" s="1">
        <f>74242+296019</f>
        <v>370261</v>
      </c>
      <c r="C3" s="48"/>
      <c r="D3" s="48">
        <v>74242</v>
      </c>
      <c r="F3" s="48">
        <v>296019</v>
      </c>
      <c r="G3" s="48">
        <v>100000</v>
      </c>
    </row>
    <row r="4" spans="1:7" ht="15.75" hidden="1" thickBot="1" x14ac:dyDescent="0.3">
      <c r="A4" s="47"/>
      <c r="B4" s="1">
        <f>74183+295813</f>
        <v>369996</v>
      </c>
      <c r="C4" s="45"/>
      <c r="D4" s="45">
        <v>74183</v>
      </c>
      <c r="E4" s="46"/>
      <c r="F4" s="45">
        <v>295813</v>
      </c>
      <c r="G4" s="45"/>
    </row>
    <row r="5" spans="1:7" ht="20.25" customHeight="1" x14ac:dyDescent="0.25">
      <c r="A5" s="44" t="s">
        <v>38</v>
      </c>
      <c r="B5" s="43" t="s">
        <v>37</v>
      </c>
      <c r="C5" s="43"/>
      <c r="D5" s="40" t="s">
        <v>36</v>
      </c>
      <c r="E5" s="42"/>
      <c r="F5" s="41" t="s">
        <v>35</v>
      </c>
      <c r="G5" s="40"/>
    </row>
    <row r="6" spans="1:7" ht="24" customHeight="1" thickBot="1" x14ac:dyDescent="0.3">
      <c r="A6" s="39"/>
      <c r="B6" s="38" t="s">
        <v>34</v>
      </c>
      <c r="C6" s="38" t="s">
        <v>33</v>
      </c>
      <c r="D6" s="37" t="s">
        <v>34</v>
      </c>
      <c r="E6" s="36" t="s">
        <v>33</v>
      </c>
      <c r="F6" s="36" t="s">
        <v>34</v>
      </c>
      <c r="G6" s="35" t="s">
        <v>33</v>
      </c>
    </row>
    <row r="7" spans="1:7" ht="20.25" customHeight="1" x14ac:dyDescent="0.25">
      <c r="A7" s="29" t="s">
        <v>32</v>
      </c>
      <c r="B7" s="34">
        <v>47675</v>
      </c>
      <c r="C7" s="33">
        <v>15804.7</v>
      </c>
      <c r="D7" s="23">
        <v>19052</v>
      </c>
      <c r="E7" s="32">
        <v>31357.200000000001</v>
      </c>
      <c r="F7" s="22">
        <v>28623</v>
      </c>
      <c r="G7" s="29">
        <v>12123.9</v>
      </c>
    </row>
    <row r="8" spans="1:7" ht="20.25" customHeight="1" x14ac:dyDescent="0.25">
      <c r="A8" s="29" t="s">
        <v>31</v>
      </c>
      <c r="B8" s="22">
        <v>51980</v>
      </c>
      <c r="C8" s="32">
        <v>17178.8</v>
      </c>
      <c r="D8" s="23">
        <v>19053</v>
      </c>
      <c r="E8" s="32">
        <v>30708.799999999999</v>
      </c>
      <c r="F8" s="22">
        <v>32927</v>
      </c>
      <c r="G8" s="29">
        <v>13661.1</v>
      </c>
    </row>
    <row r="9" spans="1:7" ht="20.25" customHeight="1" x14ac:dyDescent="0.25">
      <c r="A9" s="29" t="s">
        <v>30</v>
      </c>
      <c r="B9" s="22">
        <v>47108</v>
      </c>
      <c r="C9" s="32">
        <v>15524.6</v>
      </c>
      <c r="D9" s="23">
        <v>17360</v>
      </c>
      <c r="E9" s="32">
        <v>28452.5</v>
      </c>
      <c r="F9" s="22">
        <v>29748</v>
      </c>
      <c r="G9" s="29">
        <v>12270.9</v>
      </c>
    </row>
    <row r="10" spans="1:7" ht="20.25" customHeight="1" x14ac:dyDescent="0.25">
      <c r="A10" s="29" t="s">
        <v>29</v>
      </c>
      <c r="B10" s="22">
        <v>53603</v>
      </c>
      <c r="C10" s="32">
        <v>17619.2</v>
      </c>
      <c r="D10" s="23">
        <v>19213</v>
      </c>
      <c r="E10" s="24">
        <v>31577</v>
      </c>
      <c r="F10" s="22">
        <v>34390</v>
      </c>
      <c r="G10" s="29">
        <v>14129.9</v>
      </c>
    </row>
    <row r="11" spans="1:7" ht="20.25" customHeight="1" x14ac:dyDescent="0.25">
      <c r="A11" s="29" t="s">
        <v>28</v>
      </c>
      <c r="B11" s="22">
        <v>58763</v>
      </c>
      <c r="C11" s="32">
        <v>19266.8</v>
      </c>
      <c r="D11" s="23">
        <v>21335</v>
      </c>
      <c r="E11" s="32">
        <v>35145.4</v>
      </c>
      <c r="F11" s="22">
        <v>37428</v>
      </c>
      <c r="G11" s="21">
        <v>15321</v>
      </c>
    </row>
    <row r="12" spans="1:7" ht="20.25" customHeight="1" x14ac:dyDescent="0.25">
      <c r="A12" s="29" t="s">
        <v>27</v>
      </c>
      <c r="B12" s="22">
        <v>52413</v>
      </c>
      <c r="C12" s="32">
        <v>17217.900000000001</v>
      </c>
      <c r="D12" s="23">
        <v>19279</v>
      </c>
      <c r="E12" s="32">
        <v>31848.7</v>
      </c>
      <c r="F12" s="22">
        <v>33134</v>
      </c>
      <c r="G12" s="29">
        <v>13586.4</v>
      </c>
    </row>
    <row r="13" spans="1:7" ht="20.25" customHeight="1" x14ac:dyDescent="0.25">
      <c r="A13" s="29" t="s">
        <v>26</v>
      </c>
      <c r="B13" s="22">
        <v>58984</v>
      </c>
      <c r="C13" s="32">
        <v>19414.2</v>
      </c>
      <c r="D13" s="23">
        <v>21785</v>
      </c>
      <c r="E13" s="32">
        <v>36060.699999999997</v>
      </c>
      <c r="F13" s="22">
        <v>37199</v>
      </c>
      <c r="G13" s="29">
        <v>15282.6</v>
      </c>
    </row>
    <row r="14" spans="1:7" ht="20.25" customHeight="1" x14ac:dyDescent="0.25">
      <c r="A14" s="29" t="s">
        <v>25</v>
      </c>
      <c r="B14" s="22">
        <v>68608</v>
      </c>
      <c r="C14" s="32">
        <v>22638.3</v>
      </c>
      <c r="D14" s="23">
        <v>24234</v>
      </c>
      <c r="E14" s="32">
        <v>40186.400000000001</v>
      </c>
      <c r="F14" s="22">
        <v>44374</v>
      </c>
      <c r="G14" s="29">
        <v>18279.2</v>
      </c>
    </row>
    <row r="15" spans="1:7" ht="20.25" customHeight="1" x14ac:dyDescent="0.25">
      <c r="A15" s="29" t="s">
        <v>24</v>
      </c>
      <c r="B15" s="22">
        <v>68987</v>
      </c>
      <c r="C15" s="32">
        <v>22826.5</v>
      </c>
      <c r="D15" s="23">
        <v>21827</v>
      </c>
      <c r="E15" s="32">
        <v>36329.9</v>
      </c>
      <c r="F15" s="22">
        <v>47160</v>
      </c>
      <c r="G15" s="29">
        <v>19476.099999999999</v>
      </c>
    </row>
    <row r="16" spans="1:7" ht="20.25" customHeight="1" x14ac:dyDescent="0.25">
      <c r="A16" s="29" t="s">
        <v>23</v>
      </c>
      <c r="B16" s="22">
        <v>85955</v>
      </c>
      <c r="C16" s="32">
        <v>28520.2</v>
      </c>
      <c r="D16" s="23">
        <v>28034</v>
      </c>
      <c r="E16" s="32">
        <v>46786.5</v>
      </c>
      <c r="F16" s="22">
        <v>57921</v>
      </c>
      <c r="G16" s="29">
        <v>23987.5</v>
      </c>
    </row>
    <row r="17" spans="1:10" ht="20.25" customHeight="1" x14ac:dyDescent="0.25">
      <c r="A17" s="29" t="s">
        <v>22</v>
      </c>
      <c r="B17" s="22">
        <v>79025</v>
      </c>
      <c r="C17" s="32">
        <v>25946.9</v>
      </c>
      <c r="D17" s="23">
        <v>24535</v>
      </c>
      <c r="E17" s="32">
        <v>39859.300000000003</v>
      </c>
      <c r="F17" s="22">
        <v>54490</v>
      </c>
      <c r="G17" s="29">
        <v>22422.9</v>
      </c>
    </row>
    <row r="18" spans="1:10" ht="20.25" customHeight="1" x14ac:dyDescent="0.25">
      <c r="A18" s="29" t="s">
        <v>21</v>
      </c>
      <c r="B18" s="22">
        <v>75877</v>
      </c>
      <c r="C18" s="32">
        <v>22349.5</v>
      </c>
      <c r="D18" s="23">
        <v>21780</v>
      </c>
      <c r="E18" s="32">
        <v>30235.3</v>
      </c>
      <c r="F18" s="22">
        <v>54097</v>
      </c>
      <c r="G18" s="29">
        <v>20225.7</v>
      </c>
    </row>
    <row r="19" spans="1:10" ht="20.25" customHeight="1" x14ac:dyDescent="0.25">
      <c r="A19" s="29" t="s">
        <v>20</v>
      </c>
      <c r="B19" s="22">
        <v>89822</v>
      </c>
      <c r="C19" s="32">
        <v>26186.7</v>
      </c>
      <c r="D19" s="23">
        <v>27741</v>
      </c>
      <c r="E19" s="32">
        <v>39254.300000000003</v>
      </c>
      <c r="F19" s="22">
        <v>62081</v>
      </c>
      <c r="G19" s="29">
        <v>22795.7</v>
      </c>
    </row>
    <row r="20" spans="1:10" ht="20.25" customHeight="1" x14ac:dyDescent="0.25">
      <c r="A20" s="29" t="s">
        <v>19</v>
      </c>
      <c r="B20" s="22">
        <v>79011</v>
      </c>
      <c r="C20" s="24">
        <v>23197</v>
      </c>
      <c r="D20" s="23">
        <v>23198</v>
      </c>
      <c r="E20" s="32">
        <v>33431.300000000003</v>
      </c>
      <c r="F20" s="22">
        <v>55813</v>
      </c>
      <c r="G20" s="29">
        <v>20578.599999999999</v>
      </c>
    </row>
    <row r="21" spans="1:10" ht="20.25" customHeight="1" x14ac:dyDescent="0.25">
      <c r="A21" s="29" t="s">
        <v>18</v>
      </c>
      <c r="B21" s="22">
        <v>73887</v>
      </c>
      <c r="C21" s="32">
        <v>21544.799999999999</v>
      </c>
      <c r="D21" s="23">
        <v>21308</v>
      </c>
      <c r="E21" s="32">
        <v>30556.1</v>
      </c>
      <c r="F21" s="22">
        <v>52579</v>
      </c>
      <c r="G21" s="29">
        <v>19244.8</v>
      </c>
    </row>
    <row r="22" spans="1:10" ht="20.25" customHeight="1" x14ac:dyDescent="0.25">
      <c r="A22" s="29" t="s">
        <v>17</v>
      </c>
      <c r="B22" s="22">
        <v>84168</v>
      </c>
      <c r="C22" s="32">
        <v>24391.1</v>
      </c>
      <c r="D22" s="23">
        <v>24126</v>
      </c>
      <c r="E22" s="32">
        <v>34464.699999999997</v>
      </c>
      <c r="F22" s="22">
        <v>60042</v>
      </c>
      <c r="G22" s="29">
        <v>21827.5</v>
      </c>
    </row>
    <row r="23" spans="1:10" ht="20.25" customHeight="1" x14ac:dyDescent="0.25">
      <c r="A23" s="29" t="s">
        <v>16</v>
      </c>
      <c r="B23" s="22">
        <v>76417</v>
      </c>
      <c r="C23" s="24">
        <v>22009</v>
      </c>
      <c r="D23" s="23">
        <v>22549</v>
      </c>
      <c r="E23" s="32">
        <v>32087.7</v>
      </c>
      <c r="F23" s="22">
        <v>53868</v>
      </c>
      <c r="G23" s="29">
        <v>19451.599999999999</v>
      </c>
    </row>
    <row r="24" spans="1:10" ht="20.25" customHeight="1" x14ac:dyDescent="0.25">
      <c r="A24" s="29" t="s">
        <v>15</v>
      </c>
      <c r="B24" s="22">
        <v>76032</v>
      </c>
      <c r="C24" s="24">
        <v>21779.5</v>
      </c>
      <c r="D24" s="23">
        <v>21199</v>
      </c>
      <c r="E24" s="32">
        <v>30064.799999999999</v>
      </c>
      <c r="F24" s="22">
        <v>54833</v>
      </c>
      <c r="G24" s="29">
        <v>19682.5</v>
      </c>
    </row>
    <row r="25" spans="1:10" ht="20.25" customHeight="1" x14ac:dyDescent="0.25">
      <c r="A25" s="29" t="s">
        <v>14</v>
      </c>
      <c r="B25" s="22">
        <v>79819</v>
      </c>
      <c r="C25" s="24">
        <v>22771.1</v>
      </c>
      <c r="D25" s="23">
        <v>20830</v>
      </c>
      <c r="E25" s="32">
        <v>29469.1</v>
      </c>
      <c r="F25" s="22">
        <v>58989</v>
      </c>
      <c r="G25" s="30">
        <v>21079.3</v>
      </c>
    </row>
    <row r="26" spans="1:10" ht="20.25" customHeight="1" x14ac:dyDescent="0.25">
      <c r="A26" s="25" t="s">
        <v>13</v>
      </c>
      <c r="B26" s="22">
        <v>92856</v>
      </c>
      <c r="C26" s="32">
        <v>26438.1</v>
      </c>
      <c r="D26" s="23">
        <v>25103</v>
      </c>
      <c r="E26" s="31">
        <v>35500.800000000003</v>
      </c>
      <c r="F26" s="22">
        <v>67753</v>
      </c>
      <c r="G26" s="30">
        <v>24153.5</v>
      </c>
    </row>
    <row r="27" spans="1:10" ht="20.25" customHeight="1" x14ac:dyDescent="0.25">
      <c r="A27" s="25" t="s">
        <v>12</v>
      </c>
      <c r="B27" s="22">
        <v>73539</v>
      </c>
      <c r="C27" s="24">
        <f>B27/364783*100000</f>
        <v>20159.656562942902</v>
      </c>
      <c r="D27" s="23">
        <v>17856</v>
      </c>
      <c r="E27" s="21">
        <v>24223</v>
      </c>
      <c r="F27" s="22">
        <v>55683</v>
      </c>
      <c r="G27" s="29">
        <v>19130.5</v>
      </c>
    </row>
    <row r="28" spans="1:10" ht="20.25" customHeight="1" x14ac:dyDescent="0.25">
      <c r="A28" s="25" t="s">
        <v>11</v>
      </c>
      <c r="B28" s="22">
        <v>108226</v>
      </c>
      <c r="C28" s="24">
        <v>29561.545353232959</v>
      </c>
      <c r="D28" s="28">
        <v>30128</v>
      </c>
      <c r="E28" s="26">
        <v>40500.611649571845</v>
      </c>
      <c r="F28" s="27">
        <v>78098</v>
      </c>
      <c r="G28" s="26">
        <v>26772.020636580222</v>
      </c>
    </row>
    <row r="29" spans="1:10" ht="20.25" customHeight="1" x14ac:dyDescent="0.25">
      <c r="A29" s="25" t="s">
        <v>10</v>
      </c>
      <c r="B29" s="22">
        <v>113853</v>
      </c>
      <c r="C29" s="24">
        <v>30970.400000000001</v>
      </c>
      <c r="D29" s="23">
        <v>31747</v>
      </c>
      <c r="E29" s="21">
        <v>42506.7</v>
      </c>
      <c r="F29" s="27">
        <v>82106</v>
      </c>
      <c r="G29" s="26">
        <v>28029</v>
      </c>
    </row>
    <row r="30" spans="1:10" ht="20.25" customHeight="1" x14ac:dyDescent="0.25">
      <c r="A30" s="25" t="s">
        <v>9</v>
      </c>
      <c r="B30" s="22">
        <v>101853</v>
      </c>
      <c r="C30" s="24">
        <v>27613.5</v>
      </c>
      <c r="D30" s="23">
        <v>25360</v>
      </c>
      <c r="E30" s="21">
        <v>34052.199999999997</v>
      </c>
      <c r="F30" s="22">
        <v>76493</v>
      </c>
      <c r="G30" s="21">
        <v>25984.6</v>
      </c>
    </row>
    <row r="31" spans="1:10" ht="20.25" customHeight="1" x14ac:dyDescent="0.25">
      <c r="A31" s="18" t="s">
        <v>8</v>
      </c>
      <c r="B31" s="2">
        <f>+D31+F31</f>
        <v>80298</v>
      </c>
      <c r="C31" s="19">
        <v>21701.9</v>
      </c>
      <c r="D31" s="4">
        <v>20575</v>
      </c>
      <c r="E31" s="19">
        <v>27644.9</v>
      </c>
      <c r="F31" s="2">
        <v>59723</v>
      </c>
      <c r="G31" s="20">
        <v>20205.400000000001</v>
      </c>
    </row>
    <row r="32" spans="1:10" ht="20.25" customHeight="1" x14ac:dyDescent="0.25">
      <c r="A32" s="6" t="s">
        <v>7</v>
      </c>
      <c r="B32" s="2">
        <f>+D32+F32</f>
        <v>97219</v>
      </c>
      <c r="C32" s="19">
        <v>26224</v>
      </c>
      <c r="D32" s="4">
        <v>23487</v>
      </c>
      <c r="E32" s="19">
        <v>31563.5</v>
      </c>
      <c r="F32" s="2">
        <v>73732</v>
      </c>
      <c r="G32" s="20">
        <v>24883.1</v>
      </c>
      <c r="J32" s="8"/>
    </row>
    <row r="33" spans="1:12" ht="20.25" customHeight="1" x14ac:dyDescent="0.25">
      <c r="A33" s="18" t="s">
        <v>6</v>
      </c>
      <c r="B33" s="2">
        <f>+D33+F33</f>
        <v>94564</v>
      </c>
      <c r="C33" s="19">
        <v>25511.3</v>
      </c>
      <c r="D33" s="4">
        <v>22933</v>
      </c>
      <c r="E33" s="19">
        <v>30860.400000000001</v>
      </c>
      <c r="F33" s="2">
        <v>71631</v>
      </c>
      <c r="G33" s="16">
        <v>24170</v>
      </c>
      <c r="J33" s="8"/>
    </row>
    <row r="34" spans="1:12" ht="20.25" customHeight="1" x14ac:dyDescent="0.25">
      <c r="A34" s="18" t="s">
        <v>5</v>
      </c>
      <c r="B34" s="2">
        <f>SUM(D34,F34)</f>
        <v>90305</v>
      </c>
      <c r="C34" s="17">
        <f>B34/B3*G3</f>
        <v>24389.552234774928</v>
      </c>
      <c r="D34" s="4">
        <v>21817</v>
      </c>
      <c r="E34" s="17">
        <f>D34/D3*G3</f>
        <v>29386.331187198623</v>
      </c>
      <c r="F34" s="2">
        <v>68488</v>
      </c>
      <c r="G34" s="8">
        <f>F34/F3*G3</f>
        <v>23136.35273411504</v>
      </c>
      <c r="J34" s="8"/>
    </row>
    <row r="35" spans="1:12" ht="20.25" customHeight="1" x14ac:dyDescent="0.25">
      <c r="A35" s="18" t="s">
        <v>4</v>
      </c>
      <c r="B35" s="2">
        <f>+D35+F35</f>
        <v>98657</v>
      </c>
      <c r="C35" s="17">
        <v>26664.3</v>
      </c>
      <c r="D35" s="4">
        <v>23933</v>
      </c>
      <c r="E35" s="17">
        <f>D35/D4*G3</f>
        <v>32262.108569348773</v>
      </c>
      <c r="F35" s="2">
        <v>74724</v>
      </c>
      <c r="G35" s="16">
        <f>F35/F4*G3</f>
        <v>25260.553119707387</v>
      </c>
      <c r="J35" s="8"/>
    </row>
    <row r="36" spans="1:12" ht="20.25" customHeight="1" x14ac:dyDescent="0.25">
      <c r="A36" s="15" t="s">
        <v>3</v>
      </c>
      <c r="B36" s="12">
        <f>+D36+F36</f>
        <v>35770</v>
      </c>
      <c r="C36" s="14">
        <v>34478.1</v>
      </c>
      <c r="D36" s="12">
        <v>9419</v>
      </c>
      <c r="E36" s="13">
        <v>12703.1</v>
      </c>
      <c r="F36" s="12">
        <v>26351</v>
      </c>
      <c r="G36" s="11">
        <v>8914.4</v>
      </c>
      <c r="J36" s="8"/>
    </row>
    <row r="37" spans="1:12" x14ac:dyDescent="0.25">
      <c r="A37" s="9" t="s">
        <v>2</v>
      </c>
      <c r="J37" s="8"/>
    </row>
    <row r="38" spans="1:12" x14ac:dyDescent="0.25">
      <c r="A38" s="10" t="s">
        <v>1</v>
      </c>
    </row>
    <row r="39" spans="1:12" x14ac:dyDescent="0.25">
      <c r="A39" s="9" t="s">
        <v>0</v>
      </c>
      <c r="J39" s="8"/>
    </row>
    <row r="40" spans="1:12" x14ac:dyDescent="0.25">
      <c r="A40" s="7"/>
      <c r="H40" s="5"/>
    </row>
    <row r="43" spans="1:12" x14ac:dyDescent="0.25">
      <c r="G43" s="6"/>
    </row>
    <row r="45" spans="1:12" x14ac:dyDescent="0.25">
      <c r="H45" s="5">
        <v>74147</v>
      </c>
      <c r="I45" s="1">
        <f>J45/H45*K45</f>
        <v>12703.143754973229</v>
      </c>
      <c r="J45" s="5">
        <v>9419</v>
      </c>
      <c r="K45" s="1">
        <v>100000</v>
      </c>
      <c r="L45" s="1">
        <v>2020</v>
      </c>
    </row>
    <row r="46" spans="1:12" x14ac:dyDescent="0.25">
      <c r="H46" s="1">
        <v>295600</v>
      </c>
      <c r="I46" s="1">
        <f>J46/H46*K45</f>
        <v>8914.4113667117726</v>
      </c>
      <c r="J46" s="5">
        <v>26351</v>
      </c>
    </row>
    <row r="47" spans="1:12" x14ac:dyDescent="0.25">
      <c r="H47" s="1">
        <f>74147+29600</f>
        <v>103747</v>
      </c>
      <c r="I47" s="1">
        <f>J47/H47*K45</f>
        <v>34478.105390999255</v>
      </c>
      <c r="J47" s="1">
        <f>9419+26351</f>
        <v>35770</v>
      </c>
    </row>
    <row r="50" spans="8:12" x14ac:dyDescent="0.25">
      <c r="H50" s="3">
        <v>74242</v>
      </c>
      <c r="I50" s="1">
        <f>J50/H50*K50</f>
        <v>29386.331187198623</v>
      </c>
      <c r="J50" s="4">
        <v>21817</v>
      </c>
      <c r="K50" s="1">
        <v>100000</v>
      </c>
      <c r="L50" s="1">
        <v>2018</v>
      </c>
    </row>
    <row r="51" spans="8:12" x14ac:dyDescent="0.25">
      <c r="H51" s="3">
        <v>296019</v>
      </c>
      <c r="I51" s="1">
        <f>J51/H51*K50</f>
        <v>23136.35273411504</v>
      </c>
      <c r="J51" s="2">
        <v>68488</v>
      </c>
    </row>
    <row r="52" spans="8:12" x14ac:dyDescent="0.25">
      <c r="H52" s="1">
        <f>74242+296019</f>
        <v>370261</v>
      </c>
      <c r="I52" s="1">
        <f>J52/H52*K50</f>
        <v>24389.552234774928</v>
      </c>
      <c r="J52" s="1">
        <f>21817+68488</f>
        <v>90305</v>
      </c>
    </row>
  </sheetData>
  <mergeCells count="4">
    <mergeCell ref="A5:A6"/>
    <mergeCell ref="B5:C5"/>
    <mergeCell ref="D5:E5"/>
    <mergeCell ref="F5:G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C-22</vt:lpstr>
      <vt:lpstr>'C-22'!Área_de_impresión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2022-10-18T15:47:35Z</dcterms:created>
  <dcterms:modified xsi:type="dcterms:W3CDTF">2022-10-18T16:03:42Z</dcterms:modified>
</cp:coreProperties>
</file>