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5E12FF78-1C4F-406E-B0C6-A16207B94D74}" xr6:coauthVersionLast="44" xr6:coauthVersionMax="44" xr10:uidLastSave="{00000000-0000-0000-0000-000000000000}"/>
  <bookViews>
    <workbookView xWindow="0" yWindow="600" windowWidth="24000" windowHeight="12900" xr2:uid="{F7A9D297-D120-4F5B-8722-3CB4B4940A7A}"/>
  </bookViews>
  <sheets>
    <sheet name="C3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_____key2" localSheetId="0" hidden="1">#REF!</definedName>
    <definedName name="______________________key2" hidden="1">#REF!</definedName>
    <definedName name="______________________R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R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'C37'!$A$1:$V$38</definedName>
    <definedName name="_xlnm.Print_Area">#REF!</definedName>
    <definedName name="_xlnm.Database">#REF!</definedName>
    <definedName name="ccc">[2]Mayo!#REF!</definedName>
    <definedName name="CENTROS">#REF!</definedName>
    <definedName name="cuadro" hidden="1">#REF!</definedName>
    <definedName name="cuadro25">#REF!</definedName>
    <definedName name="D" localSheetId="0">[3]C39!$A$7:$E$111</definedName>
    <definedName name="D">[4]C39!$A$7:$E$111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>#REF!</definedName>
    <definedName name="m">[5]C39!$A$7:$E$111</definedName>
    <definedName name="mary" localSheetId="0">#REF!</definedName>
    <definedName name="mary">#REF!</definedName>
    <definedName name="ser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2" i="1" l="1"/>
  <c r="Q32" i="1"/>
  <c r="N32" i="1"/>
  <c r="K32" i="1"/>
  <c r="H32" i="1"/>
  <c r="E32" i="1"/>
  <c r="B32" i="1" s="1"/>
  <c r="D32" i="1"/>
  <c r="C32" i="1"/>
  <c r="T31" i="1"/>
  <c r="Q31" i="1"/>
  <c r="N31" i="1"/>
  <c r="K31" i="1"/>
  <c r="H31" i="1"/>
  <c r="E31" i="1"/>
  <c r="B31" i="1" s="1"/>
  <c r="D31" i="1"/>
  <c r="C31" i="1"/>
  <c r="T30" i="1"/>
  <c r="Q30" i="1"/>
  <c r="N30" i="1"/>
  <c r="K30" i="1"/>
  <c r="H30" i="1"/>
  <c r="E30" i="1"/>
  <c r="B30" i="1" s="1"/>
  <c r="D30" i="1"/>
  <c r="C30" i="1"/>
  <c r="T29" i="1"/>
  <c r="Q29" i="1"/>
  <c r="N29" i="1"/>
  <c r="K29" i="1"/>
  <c r="H29" i="1"/>
  <c r="B29" i="1" s="1"/>
  <c r="E29" i="1"/>
  <c r="D29" i="1"/>
  <c r="C29" i="1"/>
  <c r="T28" i="1"/>
  <c r="Q28" i="1"/>
  <c r="N28" i="1"/>
  <c r="K28" i="1"/>
  <c r="B28" i="1" s="1"/>
  <c r="H28" i="1"/>
  <c r="E28" i="1"/>
  <c r="D28" i="1"/>
  <c r="C28" i="1"/>
  <c r="T27" i="1"/>
  <c r="Q27" i="1"/>
  <c r="N27" i="1"/>
  <c r="B27" i="1" s="1"/>
  <c r="K27" i="1"/>
  <c r="H27" i="1"/>
  <c r="E27" i="1"/>
  <c r="D27" i="1"/>
  <c r="C27" i="1"/>
  <c r="T26" i="1"/>
  <c r="Q26" i="1"/>
  <c r="B26" i="1" s="1"/>
  <c r="N26" i="1"/>
  <c r="K26" i="1"/>
  <c r="H26" i="1"/>
  <c r="E26" i="1"/>
  <c r="D26" i="1"/>
  <c r="C26" i="1"/>
  <c r="T25" i="1"/>
  <c r="Q25" i="1"/>
  <c r="N25" i="1"/>
  <c r="K25" i="1"/>
  <c r="H25" i="1"/>
  <c r="E25" i="1"/>
  <c r="D25" i="1"/>
  <c r="C25" i="1"/>
  <c r="B25" i="1"/>
  <c r="T24" i="1"/>
  <c r="Q24" i="1"/>
  <c r="N24" i="1"/>
  <c r="K24" i="1"/>
  <c r="E24" i="1"/>
  <c r="D24" i="1"/>
  <c r="C24" i="1"/>
  <c r="B24" i="1"/>
  <c r="T23" i="1"/>
  <c r="Q23" i="1"/>
  <c r="N23" i="1"/>
  <c r="K23" i="1"/>
  <c r="H23" i="1"/>
  <c r="E23" i="1"/>
  <c r="B23" i="1" s="1"/>
  <c r="D23" i="1"/>
  <c r="C23" i="1"/>
  <c r="V22" i="1"/>
  <c r="T22" i="1" s="1"/>
  <c r="U22" i="1"/>
  <c r="S22" i="1"/>
  <c r="R22" i="1"/>
  <c r="Q22" i="1"/>
  <c r="P22" i="1"/>
  <c r="N22" i="1" s="1"/>
  <c r="O22" i="1"/>
  <c r="M22" i="1"/>
  <c r="L22" i="1"/>
  <c r="K22" i="1"/>
  <c r="J22" i="1"/>
  <c r="D22" i="1" s="1"/>
  <c r="I22" i="1"/>
  <c r="C22" i="1" s="1"/>
  <c r="H22" i="1"/>
  <c r="G22" i="1"/>
  <c r="F22" i="1"/>
  <c r="E22" i="1" s="1"/>
  <c r="T21" i="1"/>
  <c r="N21" i="1"/>
  <c r="B21" i="1" s="1"/>
  <c r="K21" i="1"/>
  <c r="H21" i="1"/>
  <c r="E21" i="1"/>
  <c r="D21" i="1"/>
  <c r="C21" i="1"/>
  <c r="T20" i="1"/>
  <c r="N20" i="1"/>
  <c r="B20" i="1" s="1"/>
  <c r="K20" i="1"/>
  <c r="H20" i="1"/>
  <c r="E20" i="1"/>
  <c r="D20" i="1"/>
  <c r="C20" i="1"/>
  <c r="N19" i="1"/>
  <c r="K19" i="1"/>
  <c r="B19" i="1" s="1"/>
  <c r="T18" i="1"/>
  <c r="N18" i="1"/>
  <c r="K18" i="1"/>
  <c r="H18" i="1"/>
  <c r="G18" i="1"/>
  <c r="D18" i="1" s="1"/>
  <c r="F18" i="1"/>
  <c r="C18" i="1" s="1"/>
  <c r="E18" i="1"/>
  <c r="B18" i="1" s="1"/>
  <c r="T17" i="1"/>
  <c r="N17" i="1"/>
  <c r="K17" i="1"/>
  <c r="H17" i="1"/>
  <c r="E17" i="1"/>
  <c r="B17" i="1" s="1"/>
  <c r="D17" i="1"/>
  <c r="C17" i="1"/>
  <c r="T16" i="1"/>
  <c r="Q16" i="1"/>
  <c r="N16" i="1"/>
  <c r="M16" i="1"/>
  <c r="D16" i="1" s="1"/>
  <c r="L16" i="1"/>
  <c r="K16" i="1" s="1"/>
  <c r="B16" i="1" s="1"/>
  <c r="H16" i="1"/>
  <c r="G16" i="1"/>
  <c r="F16" i="1"/>
  <c r="E16" i="1"/>
  <c r="T15" i="1"/>
  <c r="Q15" i="1"/>
  <c r="N15" i="1"/>
  <c r="K15" i="1"/>
  <c r="H15" i="1"/>
  <c r="E15" i="1"/>
  <c r="B15" i="1" s="1"/>
  <c r="D15" i="1"/>
  <c r="C15" i="1"/>
  <c r="T14" i="1"/>
  <c r="Q14" i="1"/>
  <c r="N14" i="1"/>
  <c r="K14" i="1"/>
  <c r="H14" i="1"/>
  <c r="E14" i="1"/>
  <c r="B14" i="1" s="1"/>
  <c r="D14" i="1"/>
  <c r="C14" i="1"/>
  <c r="T13" i="1"/>
  <c r="Q13" i="1"/>
  <c r="N13" i="1"/>
  <c r="K13" i="1"/>
  <c r="K12" i="1" s="1"/>
  <c r="H13" i="1"/>
  <c r="H12" i="1" s="1"/>
  <c r="G13" i="1"/>
  <c r="E13" i="1" s="1"/>
  <c r="F13" i="1"/>
  <c r="C13" i="1"/>
  <c r="V12" i="1"/>
  <c r="U12" i="1"/>
  <c r="T12" i="1"/>
  <c r="S12" i="1"/>
  <c r="R12" i="1"/>
  <c r="Q12" i="1" s="1"/>
  <c r="P12" i="1"/>
  <c r="O12" i="1"/>
  <c r="N12" i="1"/>
  <c r="M12" i="1"/>
  <c r="L12" i="1"/>
  <c r="J12" i="1"/>
  <c r="I12" i="1"/>
  <c r="T11" i="1"/>
  <c r="H11" i="1"/>
  <c r="E11" i="1"/>
  <c r="D11" i="1"/>
  <c r="C11" i="1"/>
  <c r="B11" i="1"/>
  <c r="B10" i="1"/>
  <c r="T9" i="1"/>
  <c r="Q9" i="1"/>
  <c r="N9" i="1"/>
  <c r="K9" i="1"/>
  <c r="H9" i="1"/>
  <c r="H8" i="1" s="1"/>
  <c r="H7" i="1" s="1"/>
  <c r="E9" i="1"/>
  <c r="B9" i="1" s="1"/>
  <c r="B8" i="1" s="1"/>
  <c r="D9" i="1"/>
  <c r="C9" i="1"/>
  <c r="V8" i="1"/>
  <c r="U8" i="1"/>
  <c r="U7" i="1" s="1"/>
  <c r="T8" i="1"/>
  <c r="S8" i="1"/>
  <c r="S7" i="1" s="1"/>
  <c r="R8" i="1"/>
  <c r="R7" i="1" s="1"/>
  <c r="Q8" i="1"/>
  <c r="Q7" i="1" s="1"/>
  <c r="P8" i="1"/>
  <c r="O8" i="1"/>
  <c r="N8" i="1" s="1"/>
  <c r="N7" i="1" s="1"/>
  <c r="M8" i="1"/>
  <c r="M7" i="1" s="1"/>
  <c r="L8" i="1"/>
  <c r="L7" i="1" s="1"/>
  <c r="K8" i="1"/>
  <c r="J8" i="1"/>
  <c r="D8" i="1" s="1"/>
  <c r="I8" i="1"/>
  <c r="I7" i="1" s="1"/>
  <c r="G8" i="1"/>
  <c r="F8" i="1"/>
  <c r="V7" i="1"/>
  <c r="O7" i="1"/>
  <c r="B22" i="1" l="1"/>
  <c r="K7" i="1"/>
  <c r="T7" i="1"/>
  <c r="B13" i="1"/>
  <c r="B12" i="1" s="1"/>
  <c r="B7" i="1" s="1"/>
  <c r="E12" i="1"/>
  <c r="C12" i="1"/>
  <c r="P7" i="1"/>
  <c r="J7" i="1"/>
  <c r="E8" i="1"/>
  <c r="D13" i="1"/>
  <c r="F12" i="1"/>
  <c r="F7" i="1" s="1"/>
  <c r="C16" i="1"/>
  <c r="C8" i="1"/>
  <c r="C7" i="1" s="1"/>
  <c r="G12" i="1"/>
  <c r="D12" i="1" l="1"/>
  <c r="D7" i="1" s="1"/>
  <c r="G7" i="1"/>
  <c r="E7" i="1"/>
</calcChain>
</file>

<file path=xl/sharedStrings.xml><?xml version="1.0" encoding="utf-8"?>
<sst xmlns="http://schemas.openxmlformats.org/spreadsheetml/2006/main" count="98" uniqueCount="52">
  <si>
    <t>Cuadro 37.  CONSULTAS  BRINDADAS EN LOS HOSPITALES DEL MINISTERIO DE SALUD DE LA REPUBLICA DE PANAMA, POR PROFESIONAL Y TIPO DE PACIENTE:</t>
  </si>
  <si>
    <t>AÑO 2019</t>
  </si>
  <si>
    <t>Hospital</t>
  </si>
  <si>
    <t>Consultas</t>
  </si>
  <si>
    <t>Total (1)</t>
  </si>
  <si>
    <t>Médicas</t>
  </si>
  <si>
    <t>Odontológicas</t>
  </si>
  <si>
    <t>Enfermeria</t>
  </si>
  <si>
    <t>Tecnico de Enfermería</t>
  </si>
  <si>
    <t>Ayudante de Enfermería</t>
  </si>
  <si>
    <t>Técnicas</t>
  </si>
  <si>
    <t>Total</t>
  </si>
  <si>
    <t xml:space="preserve">Aseg. </t>
  </si>
  <si>
    <t xml:space="preserve">No Aseg. </t>
  </si>
  <si>
    <t>No Aseg.</t>
  </si>
  <si>
    <t>Aseg.</t>
  </si>
  <si>
    <t>Aseg.  1/</t>
  </si>
  <si>
    <t>No Aseg. 1/</t>
  </si>
  <si>
    <t xml:space="preserve">Aseg.  </t>
  </si>
  <si>
    <t>Hospitales Nacionales.......................................</t>
  </si>
  <si>
    <t>Hospital Santo Tomás…...................................</t>
  </si>
  <si>
    <t>Hospital del Niño…......................................</t>
  </si>
  <si>
    <t>…</t>
  </si>
  <si>
    <t>..</t>
  </si>
  <si>
    <t>Instituto Oncológico Nacional….......................</t>
  </si>
  <si>
    <t>Hospitales Regionales….......................................</t>
  </si>
  <si>
    <t>Hospital Aquilino Tejeira….............................</t>
  </si>
  <si>
    <t>Hospital José Domingo de Obaldía…..............</t>
  </si>
  <si>
    <t>Hospital San José ( La Palma)…...................</t>
  </si>
  <si>
    <t>Hospital Cecilio Castillero…..........................</t>
  </si>
  <si>
    <t>Hospital Anita Moreno…....................................</t>
  </si>
  <si>
    <t>Hospital Nicolás A. Solano…...........................</t>
  </si>
  <si>
    <t>Hospital San Miguel Arcángel…........................</t>
  </si>
  <si>
    <t>Hospital Luis Fábrega…...................................</t>
  </si>
  <si>
    <t>Hospital Marvel Iglesia (Ailigandí)…...............</t>
  </si>
  <si>
    <t>Hospitales de Áreas…..........................................</t>
  </si>
  <si>
    <t>Hospital de Bocas del Toro…........................</t>
  </si>
  <si>
    <t>Hospital Oriente Chiricano (San Félix)….</t>
  </si>
  <si>
    <t>Hospital  El Real…...................................</t>
  </si>
  <si>
    <t>Hospital Manuel A. Nieto (Yaviza)….......</t>
  </si>
  <si>
    <t>Hospital Sergio Núñez…...........................</t>
  </si>
  <si>
    <t>Hospital Joaquín Pablo Franco…..............</t>
  </si>
  <si>
    <t>Hospital  Luis H. Moreno (Macaracas)….</t>
  </si>
  <si>
    <t>Hospital Rural de Tonosí….......................</t>
  </si>
  <si>
    <t>Hospital Francisco Javier…......................</t>
  </si>
  <si>
    <t>Hospital Inabaguinya (Mulatupu)…...........</t>
  </si>
  <si>
    <t>NOTA: Los datos corresponden a Instalaciones del Ministerio de Salud.</t>
  </si>
  <si>
    <t>.. No aplica</t>
  </si>
  <si>
    <t>… No disponible</t>
  </si>
  <si>
    <t>(1) En el desglose de asegurados y no asegurados no incluye el Hospital del Niño.</t>
  </si>
  <si>
    <t>Fuente Documental: Sistema de Información Estadística de Salud. SIES.  Boletines Estadístico Regionales  y  Hospitales Nacionales</t>
  </si>
  <si>
    <t>Fuente Institucional:  Ministerio de Salud, Dirección Nacional de Planificación, Departamento de Registros y Estadística.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</si>
</sst>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6" x14ac:knownFonts="1">
    <font>
      <sz val="11"/>
      <color theme="1"/>
      <name val="Calibri"/>
      <family val="2"/>
      <scheme val="minor"/>
    </font>
    <font>
      <sz val="10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Book Antiqua"/>
      <family val="1"/>
    </font>
    <font>
      <sz val="11"/>
      <name val="Tms Rmn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3" fontId="2" fillId="0" borderId="9" xfId="1" applyNumberFormat="1" applyFont="1" applyBorder="1" applyAlignment="1">
      <alignment vertical="center"/>
    </xf>
    <xf numFmtId="3" fontId="2" fillId="0" borderId="10" xfId="1" applyNumberFormat="1" applyFont="1" applyBorder="1" applyAlignment="1">
      <alignment vertical="center"/>
    </xf>
    <xf numFmtId="0" fontId="3" fillId="0" borderId="0" xfId="1" applyFont="1" applyAlignment="1">
      <alignment horizontal="left" indent="2"/>
    </xf>
    <xf numFmtId="3" fontId="3" fillId="0" borderId="9" xfId="1" applyNumberFormat="1" applyFont="1" applyBorder="1"/>
    <xf numFmtId="3" fontId="3" fillId="0" borderId="9" xfId="1" applyNumberFormat="1" applyFont="1" applyBorder="1" applyAlignment="1">
      <alignment vertical="center"/>
    </xf>
    <xf numFmtId="3" fontId="3" fillId="0" borderId="9" xfId="1" applyNumberFormat="1" applyFont="1" applyBorder="1" applyAlignment="1">
      <alignment horizontal="right"/>
    </xf>
    <xf numFmtId="3" fontId="3" fillId="0" borderId="10" xfId="1" applyNumberFormat="1" applyFont="1" applyBorder="1"/>
    <xf numFmtId="0" fontId="3" fillId="0" borderId="0" xfId="1" applyFont="1"/>
    <xf numFmtId="0" fontId="3" fillId="0" borderId="0" xfId="1" applyFont="1" applyAlignment="1">
      <alignment horizontal="left" vertical="center" indent="2"/>
    </xf>
    <xf numFmtId="3" fontId="3" fillId="0" borderId="9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3" fontId="4" fillId="0" borderId="9" xfId="1" applyNumberFormat="1" applyFont="1" applyBorder="1" applyAlignment="1">
      <alignment vertical="center"/>
    </xf>
    <xf numFmtId="3" fontId="4" fillId="0" borderId="0" xfId="1" applyNumberFormat="1" applyFont="1" applyAlignment="1">
      <alignment vertical="center"/>
    </xf>
    <xf numFmtId="3" fontId="4" fillId="0" borderId="11" xfId="1" applyNumberFormat="1" applyFont="1" applyBorder="1" applyAlignment="1">
      <alignment vertical="center"/>
    </xf>
    <xf numFmtId="0" fontId="3" fillId="0" borderId="0" xfId="1" applyFont="1" applyAlignment="1">
      <alignment horizontal="left" wrapText="1" indent="2"/>
    </xf>
    <xf numFmtId="3" fontId="3" fillId="0" borderId="10" xfId="1" applyNumberFormat="1" applyFont="1" applyBorder="1" applyAlignment="1">
      <alignment vertical="center"/>
    </xf>
    <xf numFmtId="0" fontId="3" fillId="0" borderId="0" xfId="1" applyFont="1" applyAlignment="1">
      <alignment horizontal="left" vertical="center" wrapText="1" indent="2"/>
    </xf>
    <xf numFmtId="0" fontId="3" fillId="0" borderId="6" xfId="1" applyFont="1" applyBorder="1" applyAlignment="1">
      <alignment horizontal="left" wrapText="1" indent="2"/>
    </xf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0" xfId="2" applyNumberFormat="1" applyFont="1" applyAlignment="1">
      <alignment horizontal="left"/>
    </xf>
    <xf numFmtId="3" fontId="3" fillId="0" borderId="0" xfId="1" applyNumberFormat="1" applyFont="1"/>
    <xf numFmtId="164" fontId="3" fillId="0" borderId="0" xfId="3" quotePrefix="1" applyNumberFormat="1" applyFont="1"/>
  </cellXfs>
  <cellStyles count="4">
    <cellStyle name="Normal" xfId="0" builtinId="0"/>
    <cellStyle name="Normal 2" xfId="1" xr:uid="{EF5EDA25-34F9-4D3F-8257-87EBED09423E}"/>
    <cellStyle name="Normal_CUADRO 32 ANUARIO 2004 7" xfId="2" xr:uid="{96F925EC-A702-4BA9-962A-5074FA678ADA}"/>
    <cellStyle name="Normal_INGRESO A PRENATAL EN ADOLSCENTE" xfId="3" xr:uid="{DC0EBF84-8646-47F9-9599-FC69FE9641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0B89DA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460F3-D740-417C-996A-A3AE5DBD3459}">
  <dimension ref="A1:V38"/>
  <sheetViews>
    <sheetView tabSelected="1" view="pageBreakPreview" zoomScaleNormal="100" zoomScaleSheetLayoutView="100" workbookViewId="0">
      <selection activeCell="A37" sqref="A37"/>
    </sheetView>
  </sheetViews>
  <sheetFormatPr baseColWidth="10" defaultColWidth="11.42578125" defaultRowHeight="15.75" x14ac:dyDescent="0.25"/>
  <cols>
    <col min="1" max="1" width="41.42578125" style="24" customWidth="1"/>
    <col min="2" max="2" width="9.85546875" style="24" bestFit="1" customWidth="1"/>
    <col min="3" max="4" width="9.5703125" style="24" customWidth="1"/>
    <col min="5" max="5" width="9.85546875" style="24" bestFit="1" customWidth="1"/>
    <col min="6" max="7" width="9.5703125" style="24" customWidth="1"/>
    <col min="8" max="8" width="8.7109375" style="24" customWidth="1"/>
    <col min="9" max="9" width="8.140625" style="24" customWidth="1"/>
    <col min="10" max="10" width="9.5703125" style="24" customWidth="1"/>
    <col min="11" max="11" width="8.5703125" style="24" customWidth="1"/>
    <col min="12" max="12" width="8.42578125" style="24" customWidth="1"/>
    <col min="13" max="13" width="9.5703125" style="24" customWidth="1"/>
    <col min="14" max="19" width="9.5703125" style="24" hidden="1" customWidth="1"/>
    <col min="20" max="20" width="9.28515625" style="24" customWidth="1"/>
    <col min="21" max="21" width="8.7109375" style="24" customWidth="1"/>
    <col min="22" max="22" width="9.5703125" style="24" customWidth="1"/>
    <col min="23" max="23" width="19.85546875" style="24" customWidth="1"/>
    <col min="24" max="16384" width="11.42578125" style="24"/>
  </cols>
  <sheetData>
    <row r="1" spans="1:22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" customFormat="1" ht="16.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2" customFormat="1" x14ac:dyDescent="0.25">
      <c r="A4" s="3" t="s">
        <v>2</v>
      </c>
      <c r="B4" s="4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</row>
    <row r="5" spans="1:22" s="10" customFormat="1" x14ac:dyDescent="0.25">
      <c r="A5" s="6"/>
      <c r="B5" s="7" t="s">
        <v>4</v>
      </c>
      <c r="C5" s="7"/>
      <c r="D5" s="7"/>
      <c r="E5" s="7" t="s">
        <v>5</v>
      </c>
      <c r="F5" s="7"/>
      <c r="G5" s="7"/>
      <c r="H5" s="7" t="s">
        <v>6</v>
      </c>
      <c r="I5" s="7"/>
      <c r="J5" s="7"/>
      <c r="K5" s="7" t="s">
        <v>7</v>
      </c>
      <c r="L5" s="7"/>
      <c r="M5" s="7"/>
      <c r="N5" s="8" t="s">
        <v>8</v>
      </c>
      <c r="O5" s="8"/>
      <c r="P5" s="8"/>
      <c r="Q5" s="8" t="s">
        <v>9</v>
      </c>
      <c r="R5" s="8"/>
      <c r="S5" s="8"/>
      <c r="T5" s="7" t="s">
        <v>10</v>
      </c>
      <c r="U5" s="7"/>
      <c r="V5" s="9"/>
    </row>
    <row r="6" spans="1:22" s="2" customFormat="1" ht="32.25" thickBot="1" x14ac:dyDescent="0.3">
      <c r="A6" s="11"/>
      <c r="B6" s="12" t="s">
        <v>11</v>
      </c>
      <c r="C6" s="13" t="s">
        <v>12</v>
      </c>
      <c r="D6" s="13" t="s">
        <v>13</v>
      </c>
      <c r="E6" s="12" t="s">
        <v>11</v>
      </c>
      <c r="F6" s="13" t="s">
        <v>12</v>
      </c>
      <c r="G6" s="13" t="s">
        <v>13</v>
      </c>
      <c r="H6" s="12" t="s">
        <v>11</v>
      </c>
      <c r="I6" s="13" t="s">
        <v>12</v>
      </c>
      <c r="J6" s="13" t="s">
        <v>14</v>
      </c>
      <c r="K6" s="12" t="s">
        <v>11</v>
      </c>
      <c r="L6" s="12" t="s">
        <v>15</v>
      </c>
      <c r="M6" s="13" t="s">
        <v>13</v>
      </c>
      <c r="N6" s="14" t="s">
        <v>11</v>
      </c>
      <c r="O6" s="13" t="s">
        <v>16</v>
      </c>
      <c r="P6" s="13" t="s">
        <v>17</v>
      </c>
      <c r="Q6" s="12" t="s">
        <v>11</v>
      </c>
      <c r="R6" s="13" t="s">
        <v>16</v>
      </c>
      <c r="S6" s="13" t="s">
        <v>17</v>
      </c>
      <c r="T6" s="12" t="s">
        <v>11</v>
      </c>
      <c r="U6" s="13" t="s">
        <v>18</v>
      </c>
      <c r="V6" s="15" t="s">
        <v>14</v>
      </c>
    </row>
    <row r="7" spans="1:22" s="2" customFormat="1" x14ac:dyDescent="0.25">
      <c r="A7" s="16" t="s">
        <v>11</v>
      </c>
      <c r="B7" s="17">
        <f>SUM(B8,B12,B22)</f>
        <v>1767525</v>
      </c>
      <c r="C7" s="17">
        <f t="shared" ref="C7:V7" si="0">SUM(C8,C12,C22)</f>
        <v>573951</v>
      </c>
      <c r="D7" s="17">
        <f t="shared" si="0"/>
        <v>872961</v>
      </c>
      <c r="E7" s="17">
        <f t="shared" si="0"/>
        <v>1354821</v>
      </c>
      <c r="F7" s="17">
        <f t="shared" si="0"/>
        <v>443847</v>
      </c>
      <c r="G7" s="17">
        <f t="shared" si="0"/>
        <v>634427</v>
      </c>
      <c r="H7" s="17">
        <f>SUM(H8,H12,H22)</f>
        <v>34605</v>
      </c>
      <c r="I7" s="17">
        <f t="shared" si="0"/>
        <v>13149</v>
      </c>
      <c r="J7" s="17">
        <f t="shared" si="0"/>
        <v>17137</v>
      </c>
      <c r="K7" s="17">
        <f t="shared" si="0"/>
        <v>112139</v>
      </c>
      <c r="L7" s="17">
        <f t="shared" si="0"/>
        <v>39118</v>
      </c>
      <c r="M7" s="17">
        <f t="shared" si="0"/>
        <v>73021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265960</v>
      </c>
      <c r="U7" s="17">
        <f t="shared" si="0"/>
        <v>77837</v>
      </c>
      <c r="V7" s="18">
        <f t="shared" si="0"/>
        <v>148376</v>
      </c>
    </row>
    <row r="8" spans="1:22" s="2" customFormat="1" ht="19.149999999999999" customHeight="1" x14ac:dyDescent="0.25">
      <c r="A8" s="10" t="s">
        <v>19</v>
      </c>
      <c r="B8" s="17">
        <f>SUM(B9:B11)</f>
        <v>698546</v>
      </c>
      <c r="C8" s="17">
        <f>SUM(I8,L8,F8,O8,R8,U8)</f>
        <v>165838</v>
      </c>
      <c r="D8" s="17">
        <f>SUM(J8,M8,G8,P8,S8,V8)</f>
        <v>312325</v>
      </c>
      <c r="E8" s="17">
        <f t="shared" ref="E8:M8" si="1">SUM(E9:E11)</f>
        <v>495662</v>
      </c>
      <c r="F8" s="17">
        <f t="shared" si="1"/>
        <v>118897</v>
      </c>
      <c r="G8" s="17">
        <f t="shared" si="1"/>
        <v>194328</v>
      </c>
      <c r="H8" s="17">
        <f t="shared" si="1"/>
        <v>9617</v>
      </c>
      <c r="I8" s="17">
        <f t="shared" si="1"/>
        <v>3570</v>
      </c>
      <c r="J8" s="17">
        <f t="shared" si="1"/>
        <v>2050</v>
      </c>
      <c r="K8" s="17">
        <f t="shared" si="1"/>
        <v>78591</v>
      </c>
      <c r="L8" s="17">
        <f t="shared" si="1"/>
        <v>29589</v>
      </c>
      <c r="M8" s="17">
        <f t="shared" si="1"/>
        <v>49002</v>
      </c>
      <c r="N8" s="17">
        <f>SUM(O8:P8)</f>
        <v>0</v>
      </c>
      <c r="O8" s="17">
        <f>SUM(O9:O11)</f>
        <v>0</v>
      </c>
      <c r="P8" s="17">
        <f>SUM(P9:P11)</f>
        <v>0</v>
      </c>
      <c r="Q8" s="17">
        <f>SUM(R8:S8)</f>
        <v>0</v>
      </c>
      <c r="R8" s="17">
        <f>SUM(R9:R11)</f>
        <v>0</v>
      </c>
      <c r="S8" s="17">
        <f>SUM(S9:S11)</f>
        <v>0</v>
      </c>
      <c r="T8" s="17">
        <f>SUM(T9:T11)</f>
        <v>114676</v>
      </c>
      <c r="U8" s="17">
        <f>SUM(U9:U11)</f>
        <v>13782</v>
      </c>
      <c r="V8" s="18">
        <f>SUM(V9:V11)</f>
        <v>66945</v>
      </c>
    </row>
    <row r="9" spans="1:22" ht="19.149999999999999" customHeight="1" x14ac:dyDescent="0.25">
      <c r="A9" s="19" t="s">
        <v>20</v>
      </c>
      <c r="B9" s="20">
        <f>SUM(E9,H9,K9,N9,Q9,T9)</f>
        <v>348804</v>
      </c>
      <c r="C9" s="20">
        <f>SUM(I9,L9,F9,O9,R9,U9)</f>
        <v>61936</v>
      </c>
      <c r="D9" s="20">
        <f>SUM(J9,M9,G9,P9,S9,V9)</f>
        <v>286868</v>
      </c>
      <c r="E9" s="20">
        <f>SUM(F9:G9)</f>
        <v>199176</v>
      </c>
      <c r="F9" s="20">
        <v>26190</v>
      </c>
      <c r="G9" s="20">
        <v>172986</v>
      </c>
      <c r="H9" s="20">
        <f>SUM(I9:J9)</f>
        <v>2253</v>
      </c>
      <c r="I9" s="20">
        <v>906</v>
      </c>
      <c r="J9" s="20">
        <v>1347</v>
      </c>
      <c r="K9" s="20">
        <f>SUM(L9:M9)</f>
        <v>78591</v>
      </c>
      <c r="L9" s="20">
        <v>29589</v>
      </c>
      <c r="M9" s="20">
        <v>49002</v>
      </c>
      <c r="N9" s="21">
        <f>SUM(O9:P9)</f>
        <v>0</v>
      </c>
      <c r="O9" s="22"/>
      <c r="P9" s="22"/>
      <c r="Q9" s="21">
        <f>SUM(R9:S9)</f>
        <v>0</v>
      </c>
      <c r="R9" s="22"/>
      <c r="S9" s="22"/>
      <c r="T9" s="20">
        <f>SUM(U9:V9)</f>
        <v>68784</v>
      </c>
      <c r="U9" s="20">
        <v>5251</v>
      </c>
      <c r="V9" s="23">
        <v>63533</v>
      </c>
    </row>
    <row r="10" spans="1:22" s="28" customFormat="1" ht="19.149999999999999" customHeight="1" x14ac:dyDescent="0.25">
      <c r="A10" s="25" t="s">
        <v>21</v>
      </c>
      <c r="B10" s="21">
        <f>SUM(E10,H10,K10,N10,Q10,T10)</f>
        <v>220383</v>
      </c>
      <c r="C10" s="26" t="s">
        <v>22</v>
      </c>
      <c r="D10" s="26" t="s">
        <v>22</v>
      </c>
      <c r="E10" s="21">
        <v>182437</v>
      </c>
      <c r="F10" s="26" t="s">
        <v>22</v>
      </c>
      <c r="G10" s="26" t="s">
        <v>22</v>
      </c>
      <c r="H10" s="21">
        <v>3997</v>
      </c>
      <c r="I10" s="26" t="s">
        <v>22</v>
      </c>
      <c r="J10" s="26" t="s">
        <v>22</v>
      </c>
      <c r="K10" s="26" t="s">
        <v>23</v>
      </c>
      <c r="L10" s="26" t="s">
        <v>23</v>
      </c>
      <c r="M10" s="26" t="s">
        <v>23</v>
      </c>
      <c r="N10" s="26" t="s">
        <v>23</v>
      </c>
      <c r="O10" s="26" t="s">
        <v>23</v>
      </c>
      <c r="P10" s="26" t="s">
        <v>23</v>
      </c>
      <c r="Q10" s="26" t="s">
        <v>23</v>
      </c>
      <c r="R10" s="26" t="s">
        <v>23</v>
      </c>
      <c r="S10" s="26" t="s">
        <v>23</v>
      </c>
      <c r="T10" s="21">
        <v>33949</v>
      </c>
      <c r="U10" s="26" t="s">
        <v>22</v>
      </c>
      <c r="V10" s="27" t="s">
        <v>22</v>
      </c>
    </row>
    <row r="11" spans="1:22" ht="19.149999999999999" customHeight="1" x14ac:dyDescent="0.25">
      <c r="A11" s="19" t="s">
        <v>24</v>
      </c>
      <c r="B11" s="20">
        <f>SUM(E11,H11,K11,N11,Q11,T11)</f>
        <v>129359</v>
      </c>
      <c r="C11" s="20">
        <f>SUM(I11,L11,F11,O11,R11,U11)</f>
        <v>103902</v>
      </c>
      <c r="D11" s="20">
        <f>SUM(J11,M11,G11,P11,S11,V11)</f>
        <v>25457</v>
      </c>
      <c r="E11" s="20">
        <f>SUM(F11:G11)</f>
        <v>114049</v>
      </c>
      <c r="F11" s="20">
        <v>92707</v>
      </c>
      <c r="G11" s="20">
        <v>21342</v>
      </c>
      <c r="H11" s="20">
        <f>SUM(I11:J11)</f>
        <v>3367</v>
      </c>
      <c r="I11" s="20">
        <v>2664</v>
      </c>
      <c r="J11" s="20">
        <v>703</v>
      </c>
      <c r="K11" s="22" t="s">
        <v>22</v>
      </c>
      <c r="L11" s="22" t="s">
        <v>23</v>
      </c>
      <c r="M11" s="22" t="s">
        <v>23</v>
      </c>
      <c r="N11" s="22" t="s">
        <v>23</v>
      </c>
      <c r="O11" s="22" t="s">
        <v>23</v>
      </c>
      <c r="P11" s="22" t="s">
        <v>23</v>
      </c>
      <c r="Q11" s="22" t="s">
        <v>23</v>
      </c>
      <c r="R11" s="22" t="s">
        <v>23</v>
      </c>
      <c r="S11" s="22" t="s">
        <v>23</v>
      </c>
      <c r="T11" s="20">
        <f>SUM(U11:V11)</f>
        <v>11943</v>
      </c>
      <c r="U11" s="20">
        <v>8531</v>
      </c>
      <c r="V11" s="23">
        <v>3412</v>
      </c>
    </row>
    <row r="12" spans="1:22" s="2" customFormat="1" ht="19.149999999999999" customHeight="1" x14ac:dyDescent="0.25">
      <c r="A12" s="10" t="s">
        <v>25</v>
      </c>
      <c r="B12" s="17">
        <f>SUM(B13:B21)</f>
        <v>792943</v>
      </c>
      <c r="C12" s="17">
        <f>SUM(I12,L12,F12,O12,R12,U12)</f>
        <v>284326</v>
      </c>
      <c r="D12" s="17">
        <f>SUM(J12,M12,G12,P12,S12,V12)</f>
        <v>408387</v>
      </c>
      <c r="E12" s="17">
        <f t="shared" ref="E12:M12" si="2">SUM(E13:E21)</f>
        <v>640846</v>
      </c>
      <c r="F12" s="17">
        <f t="shared" si="2"/>
        <v>223324</v>
      </c>
      <c r="G12" s="17">
        <f t="shared" si="2"/>
        <v>323412</v>
      </c>
      <c r="H12" s="17">
        <f t="shared" si="2"/>
        <v>11684</v>
      </c>
      <c r="I12" s="17">
        <f t="shared" si="2"/>
        <v>5629</v>
      </c>
      <c r="J12" s="17">
        <f t="shared" si="2"/>
        <v>5733</v>
      </c>
      <c r="K12" s="17">
        <f t="shared" si="2"/>
        <v>11810</v>
      </c>
      <c r="L12" s="17">
        <f t="shared" si="2"/>
        <v>3875</v>
      </c>
      <c r="M12" s="17">
        <f t="shared" si="2"/>
        <v>7935</v>
      </c>
      <c r="N12" s="17">
        <f>SUM(O12:P12)</f>
        <v>0</v>
      </c>
      <c r="O12" s="17">
        <f>SUM(O13:O21)</f>
        <v>0</v>
      </c>
      <c r="P12" s="17">
        <f>SUM(P13:P21)</f>
        <v>0</v>
      </c>
      <c r="Q12" s="17">
        <f>SUM(R12:S12)</f>
        <v>0</v>
      </c>
      <c r="R12" s="17">
        <f>SUM(R13:R21)</f>
        <v>0</v>
      </c>
      <c r="S12" s="17">
        <f>SUM(S13:S21)</f>
        <v>0</v>
      </c>
      <c r="T12" s="17">
        <f>SUM(T13:T21)</f>
        <v>128603</v>
      </c>
      <c r="U12" s="17">
        <f>SUM(U13:U21)</f>
        <v>51498</v>
      </c>
      <c r="V12" s="18">
        <f>SUM(V13:V21)</f>
        <v>71307</v>
      </c>
    </row>
    <row r="13" spans="1:22" ht="19.149999999999999" customHeight="1" x14ac:dyDescent="0.25">
      <c r="A13" s="19" t="s">
        <v>26</v>
      </c>
      <c r="B13" s="20">
        <f>SUM(E13,H13,K13,N13,Q13,T13)</f>
        <v>112329</v>
      </c>
      <c r="C13" s="20">
        <f t="shared" ref="C13:D21" si="3">SUM(I13,L13,F13,O13,R13,U13)</f>
        <v>40493</v>
      </c>
      <c r="D13" s="20">
        <f t="shared" si="3"/>
        <v>71836</v>
      </c>
      <c r="E13" s="20">
        <f>SUM(F13:G13)</f>
        <v>93058</v>
      </c>
      <c r="F13" s="20">
        <f>16933+15457</f>
        <v>32390</v>
      </c>
      <c r="G13" s="20">
        <f>13700+46968</f>
        <v>60668</v>
      </c>
      <c r="H13" s="20">
        <f t="shared" ref="H13:H21" si="4">SUM(I13:J13)</f>
        <v>0</v>
      </c>
      <c r="I13" s="20">
        <v>0</v>
      </c>
      <c r="J13" s="20">
        <v>0</v>
      </c>
      <c r="K13" s="20">
        <f t="shared" ref="K13:K21" si="5">SUM(L13:M13)</f>
        <v>2261</v>
      </c>
      <c r="L13" s="20">
        <v>742</v>
      </c>
      <c r="M13" s="20">
        <v>1519</v>
      </c>
      <c r="N13" s="20">
        <f>SUM(O13:P13)</f>
        <v>0</v>
      </c>
      <c r="O13" s="20">
        <v>0</v>
      </c>
      <c r="P13" s="20">
        <v>0</v>
      </c>
      <c r="Q13" s="20">
        <f>SUM(R13:S13)</f>
        <v>0</v>
      </c>
      <c r="R13" s="20">
        <v>0</v>
      </c>
      <c r="S13" s="20">
        <v>0</v>
      </c>
      <c r="T13" s="20">
        <f>SUM(U13:V13)</f>
        <v>17010</v>
      </c>
      <c r="U13" s="20">
        <v>7361</v>
      </c>
      <c r="V13" s="23">
        <v>9649</v>
      </c>
    </row>
    <row r="14" spans="1:22" ht="19.149999999999999" customHeight="1" x14ac:dyDescent="0.25">
      <c r="A14" s="19" t="s">
        <v>27</v>
      </c>
      <c r="B14" s="20">
        <f t="shared" ref="B14:B21" si="6">SUM(E14,H14,K14,N14,Q14,T14)</f>
        <v>207749</v>
      </c>
      <c r="C14" s="20">
        <f>SUM(I14,L14,F14,O14,R14,U14)</f>
        <v>78900</v>
      </c>
      <c r="D14" s="20">
        <f t="shared" si="3"/>
        <v>128849</v>
      </c>
      <c r="E14" s="20">
        <f t="shared" ref="E14:E21" si="7">SUM(F14:G14)</f>
        <v>150978</v>
      </c>
      <c r="F14" s="20">
        <v>64889</v>
      </c>
      <c r="G14" s="20">
        <v>86089</v>
      </c>
      <c r="H14" s="20">
        <f t="shared" si="4"/>
        <v>3923</v>
      </c>
      <c r="I14" s="20">
        <v>1032</v>
      </c>
      <c r="J14" s="20">
        <v>2891</v>
      </c>
      <c r="K14" s="20">
        <f t="shared" si="5"/>
        <v>3141</v>
      </c>
      <c r="L14" s="20">
        <v>825</v>
      </c>
      <c r="M14" s="20">
        <v>2316</v>
      </c>
      <c r="N14" s="20">
        <f>SUM(O14:P14)</f>
        <v>0</v>
      </c>
      <c r="O14" s="20">
        <v>0</v>
      </c>
      <c r="P14" s="20">
        <v>0</v>
      </c>
      <c r="Q14" s="20">
        <f>SUM(R14:S14)</f>
        <v>0</v>
      </c>
      <c r="R14" s="20">
        <v>0</v>
      </c>
      <c r="S14" s="20">
        <v>0</v>
      </c>
      <c r="T14" s="20">
        <f t="shared" ref="T14:T32" si="8">SUM(U14:V14)</f>
        <v>49707</v>
      </c>
      <c r="U14" s="20">
        <v>12154</v>
      </c>
      <c r="V14" s="23">
        <v>37553</v>
      </c>
    </row>
    <row r="15" spans="1:22" ht="19.149999999999999" customHeight="1" x14ac:dyDescent="0.25">
      <c r="A15" s="19" t="s">
        <v>28</v>
      </c>
      <c r="B15" s="20">
        <f t="shared" si="6"/>
        <v>16071</v>
      </c>
      <c r="C15" s="20">
        <f t="shared" si="3"/>
        <v>6034</v>
      </c>
      <c r="D15" s="20">
        <f t="shared" si="3"/>
        <v>10037</v>
      </c>
      <c r="E15" s="20">
        <f t="shared" si="7"/>
        <v>14587</v>
      </c>
      <c r="F15" s="20">
        <v>5694</v>
      </c>
      <c r="G15" s="20">
        <v>8893</v>
      </c>
      <c r="H15" s="20">
        <f t="shared" si="4"/>
        <v>870</v>
      </c>
      <c r="I15" s="20">
        <v>216</v>
      </c>
      <c r="J15" s="20">
        <v>654</v>
      </c>
      <c r="K15" s="20">
        <f t="shared" si="5"/>
        <v>614</v>
      </c>
      <c r="L15" s="20">
        <v>124</v>
      </c>
      <c r="M15" s="20">
        <v>490</v>
      </c>
      <c r="N15" s="20">
        <f>SUM(O15:P15)</f>
        <v>0</v>
      </c>
      <c r="O15" s="20">
        <v>0</v>
      </c>
      <c r="P15" s="20">
        <v>0</v>
      </c>
      <c r="Q15" s="20">
        <f>SUM(R15:S15)</f>
        <v>0</v>
      </c>
      <c r="R15" s="20">
        <v>0</v>
      </c>
      <c r="S15" s="20">
        <v>0</v>
      </c>
      <c r="T15" s="20">
        <f t="shared" si="8"/>
        <v>0</v>
      </c>
      <c r="U15" s="20">
        <v>0</v>
      </c>
      <c r="V15" s="23">
        <v>0</v>
      </c>
    </row>
    <row r="16" spans="1:22" ht="19.149999999999999" customHeight="1" x14ac:dyDescent="0.25">
      <c r="A16" s="19" t="s">
        <v>29</v>
      </c>
      <c r="B16" s="20">
        <f t="shared" si="6"/>
        <v>83071</v>
      </c>
      <c r="C16" s="20">
        <f t="shared" si="3"/>
        <v>44495</v>
      </c>
      <c r="D16" s="20">
        <f t="shared" si="3"/>
        <v>38576</v>
      </c>
      <c r="E16" s="20">
        <f t="shared" si="7"/>
        <v>68528</v>
      </c>
      <c r="F16" s="20">
        <f>31229+3875</f>
        <v>35104</v>
      </c>
      <c r="G16" s="20">
        <f>30578+2846</f>
        <v>33424</v>
      </c>
      <c r="H16" s="20">
        <f t="shared" si="4"/>
        <v>2380</v>
      </c>
      <c r="I16" s="20">
        <v>1949</v>
      </c>
      <c r="J16" s="20">
        <v>431</v>
      </c>
      <c r="K16" s="20">
        <f t="shared" si="5"/>
        <v>978</v>
      </c>
      <c r="L16" s="20">
        <f>386+234</f>
        <v>620</v>
      </c>
      <c r="M16" s="20">
        <f>238+120</f>
        <v>358</v>
      </c>
      <c r="N16" s="20">
        <f t="shared" ref="N16:N21" si="9">SUM(O16:P16)</f>
        <v>0</v>
      </c>
      <c r="O16" s="20">
        <v>0</v>
      </c>
      <c r="P16" s="20">
        <v>0</v>
      </c>
      <c r="Q16" s="20">
        <f>SUM(R16:S16)</f>
        <v>0</v>
      </c>
      <c r="R16" s="20">
        <v>0</v>
      </c>
      <c r="S16" s="20">
        <v>0</v>
      </c>
      <c r="T16" s="20">
        <f t="shared" si="8"/>
        <v>11185</v>
      </c>
      <c r="U16" s="20">
        <v>6822</v>
      </c>
      <c r="V16" s="23">
        <v>4363</v>
      </c>
    </row>
    <row r="17" spans="1:22" ht="19.149999999999999" customHeight="1" x14ac:dyDescent="0.25">
      <c r="A17" s="19" t="s">
        <v>30</v>
      </c>
      <c r="B17" s="20">
        <f t="shared" si="6"/>
        <v>53306</v>
      </c>
      <c r="C17" s="20">
        <f t="shared" si="3"/>
        <v>40734</v>
      </c>
      <c r="D17" s="20">
        <f t="shared" si="3"/>
        <v>12572</v>
      </c>
      <c r="E17" s="20">
        <f t="shared" si="7"/>
        <v>49215</v>
      </c>
      <c r="F17" s="20">
        <v>38046</v>
      </c>
      <c r="G17" s="20">
        <v>11169</v>
      </c>
      <c r="H17" s="20">
        <f t="shared" si="4"/>
        <v>1457</v>
      </c>
      <c r="I17" s="20">
        <v>1286</v>
      </c>
      <c r="J17" s="20">
        <v>171</v>
      </c>
      <c r="K17" s="20">
        <f t="shared" si="5"/>
        <v>131</v>
      </c>
      <c r="L17" s="20">
        <v>62</v>
      </c>
      <c r="M17" s="20">
        <v>69</v>
      </c>
      <c r="N17" s="20">
        <f t="shared" si="9"/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 t="shared" si="8"/>
        <v>2503</v>
      </c>
      <c r="U17" s="20">
        <v>1340</v>
      </c>
      <c r="V17" s="23">
        <v>1163</v>
      </c>
    </row>
    <row r="18" spans="1:22" ht="19.149999999999999" customHeight="1" x14ac:dyDescent="0.25">
      <c r="A18" s="19" t="s">
        <v>31</v>
      </c>
      <c r="B18" s="20">
        <f t="shared" si="6"/>
        <v>127541</v>
      </c>
      <c r="C18" s="20">
        <f t="shared" si="3"/>
        <v>35654</v>
      </c>
      <c r="D18" s="20">
        <f t="shared" si="3"/>
        <v>91887</v>
      </c>
      <c r="E18" s="20">
        <f t="shared" si="7"/>
        <v>98748</v>
      </c>
      <c r="F18" s="20">
        <f>10058+14298</f>
        <v>24356</v>
      </c>
      <c r="G18" s="20">
        <f>14064+60328</f>
        <v>74392</v>
      </c>
      <c r="H18" s="20">
        <f t="shared" si="4"/>
        <v>1357</v>
      </c>
      <c r="I18" s="20">
        <v>841</v>
      </c>
      <c r="J18" s="20">
        <v>516</v>
      </c>
      <c r="K18" s="20">
        <f t="shared" si="5"/>
        <v>2741</v>
      </c>
      <c r="L18" s="20">
        <v>851</v>
      </c>
      <c r="M18" s="20">
        <v>1890</v>
      </c>
      <c r="N18" s="20">
        <f t="shared" si="9"/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8"/>
        <v>24695</v>
      </c>
      <c r="U18" s="20">
        <v>9606</v>
      </c>
      <c r="V18" s="23">
        <v>15089</v>
      </c>
    </row>
    <row r="19" spans="1:22" ht="19.149999999999999" customHeight="1" x14ac:dyDescent="0.25">
      <c r="A19" s="19" t="s">
        <v>32</v>
      </c>
      <c r="B19" s="20">
        <f t="shared" si="6"/>
        <v>100230</v>
      </c>
      <c r="C19" s="20" t="s">
        <v>22</v>
      </c>
      <c r="D19" s="20" t="s">
        <v>22</v>
      </c>
      <c r="E19" s="20">
        <v>94110</v>
      </c>
      <c r="F19" s="20" t="s">
        <v>22</v>
      </c>
      <c r="G19" s="20" t="s">
        <v>22</v>
      </c>
      <c r="H19" s="20">
        <v>322</v>
      </c>
      <c r="I19" s="20" t="s">
        <v>22</v>
      </c>
      <c r="J19" s="20" t="s">
        <v>22</v>
      </c>
      <c r="K19" s="20">
        <f t="shared" si="5"/>
        <v>0</v>
      </c>
      <c r="L19" s="22">
        <v>0</v>
      </c>
      <c r="M19" s="22">
        <v>0</v>
      </c>
      <c r="N19" s="20">
        <f t="shared" si="9"/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5798</v>
      </c>
      <c r="U19" s="20" t="s">
        <v>22</v>
      </c>
      <c r="V19" s="23" t="s">
        <v>22</v>
      </c>
    </row>
    <row r="20" spans="1:22" ht="19.149999999999999" customHeight="1" x14ac:dyDescent="0.25">
      <c r="A20" s="19" t="s">
        <v>33</v>
      </c>
      <c r="B20" s="20">
        <f t="shared" si="6"/>
        <v>85862</v>
      </c>
      <c r="C20" s="20">
        <f t="shared" si="3"/>
        <v>37783</v>
      </c>
      <c r="D20" s="20">
        <f t="shared" si="3"/>
        <v>48079</v>
      </c>
      <c r="E20" s="20">
        <f t="shared" si="7"/>
        <v>66238</v>
      </c>
      <c r="F20" s="20">
        <v>22667</v>
      </c>
      <c r="G20" s="20">
        <v>43571</v>
      </c>
      <c r="H20" s="20">
        <f t="shared" si="4"/>
        <v>857</v>
      </c>
      <c r="I20" s="20">
        <v>288</v>
      </c>
      <c r="J20" s="20">
        <v>569</v>
      </c>
      <c r="K20" s="20">
        <f t="shared" si="5"/>
        <v>1781</v>
      </c>
      <c r="L20" s="20">
        <v>647</v>
      </c>
      <c r="M20" s="20">
        <v>1134</v>
      </c>
      <c r="N20" s="20">
        <f t="shared" si="9"/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f t="shared" si="8"/>
        <v>16986</v>
      </c>
      <c r="U20" s="20">
        <v>14181</v>
      </c>
      <c r="V20" s="23">
        <v>2805</v>
      </c>
    </row>
    <row r="21" spans="1:22" ht="19.149999999999999" customHeight="1" x14ac:dyDescent="0.25">
      <c r="A21" s="19" t="s">
        <v>34</v>
      </c>
      <c r="B21" s="20">
        <f t="shared" si="6"/>
        <v>6784</v>
      </c>
      <c r="C21" s="20">
        <f t="shared" si="3"/>
        <v>233</v>
      </c>
      <c r="D21" s="20">
        <f t="shared" si="3"/>
        <v>6551</v>
      </c>
      <c r="E21" s="20">
        <f t="shared" si="7"/>
        <v>5384</v>
      </c>
      <c r="F21" s="20">
        <v>178</v>
      </c>
      <c r="G21" s="20">
        <v>5206</v>
      </c>
      <c r="H21" s="20">
        <f t="shared" si="4"/>
        <v>518</v>
      </c>
      <c r="I21" s="20">
        <v>17</v>
      </c>
      <c r="J21" s="20">
        <v>501</v>
      </c>
      <c r="K21" s="20">
        <f t="shared" si="5"/>
        <v>163</v>
      </c>
      <c r="L21" s="20">
        <v>4</v>
      </c>
      <c r="M21" s="20">
        <v>159</v>
      </c>
      <c r="N21" s="20">
        <f t="shared" si="9"/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f t="shared" si="8"/>
        <v>719</v>
      </c>
      <c r="U21" s="20">
        <v>34</v>
      </c>
      <c r="V21" s="23">
        <v>685</v>
      </c>
    </row>
    <row r="22" spans="1:22" s="2" customFormat="1" ht="19.149999999999999" customHeight="1" x14ac:dyDescent="0.25">
      <c r="A22" s="10" t="s">
        <v>35</v>
      </c>
      <c r="B22" s="17">
        <f>SUM(E22,H22,K22,N22,Q22,T22)</f>
        <v>276036</v>
      </c>
      <c r="C22" s="17">
        <f>SUM(I22,L22,F22,O22,R22,U22)</f>
        <v>123787</v>
      </c>
      <c r="D22" s="17">
        <f>SUM(J22,M22,G22,P22,S22,V22)</f>
        <v>152249</v>
      </c>
      <c r="E22" s="17">
        <f>SUM(F22:G22)</f>
        <v>218313</v>
      </c>
      <c r="F22" s="29">
        <f>SUM(F23:F32)</f>
        <v>101626</v>
      </c>
      <c r="G22" s="30">
        <f>SUM(G23:G32)</f>
        <v>116687</v>
      </c>
      <c r="H22" s="17">
        <f>SUM(I22:J22)</f>
        <v>13304</v>
      </c>
      <c r="I22" s="29">
        <f>SUM(I23:I32)</f>
        <v>3950</v>
      </c>
      <c r="J22" s="30">
        <f>SUM(J23:J32)</f>
        <v>9354</v>
      </c>
      <c r="K22" s="17">
        <f>SUM(L22:M22)</f>
        <v>21738</v>
      </c>
      <c r="L22" s="31">
        <f>SUM(L23:L32)</f>
        <v>5654</v>
      </c>
      <c r="M22" s="30">
        <f>SUM(M23:M32)</f>
        <v>16084</v>
      </c>
      <c r="N22" s="17">
        <f>SUM(O22:P22)</f>
        <v>0</v>
      </c>
      <c r="O22" s="31">
        <f>SUM(O23:O32)</f>
        <v>0</v>
      </c>
      <c r="P22" s="30">
        <f>SUM(P23:P32)</f>
        <v>0</v>
      </c>
      <c r="Q22" s="17">
        <f t="shared" ref="Q22:Q32" si="10">SUM(R22:S22)</f>
        <v>0</v>
      </c>
      <c r="R22" s="31">
        <f>SUM(R23:R32)</f>
        <v>0</v>
      </c>
      <c r="S22" s="30">
        <f>SUM(S23:S32)</f>
        <v>0</v>
      </c>
      <c r="T22" s="17">
        <f t="shared" si="8"/>
        <v>22681</v>
      </c>
      <c r="U22" s="17">
        <f>SUM(U23:U32)</f>
        <v>12557</v>
      </c>
      <c r="V22" s="18">
        <f>SUM(V23:V32)</f>
        <v>10124</v>
      </c>
    </row>
    <row r="23" spans="1:22" ht="19.149999999999999" customHeight="1" x14ac:dyDescent="0.25">
      <c r="A23" s="19" t="s">
        <v>36</v>
      </c>
      <c r="B23" s="20">
        <f t="shared" ref="B23:B31" si="11">SUM(E23,H23,K23,N23,Q23,T23)</f>
        <v>37700</v>
      </c>
      <c r="C23" s="20">
        <f t="shared" ref="C23:D30" si="12">SUM(I23,L23,F23,O23,R23,U23)</f>
        <v>16329</v>
      </c>
      <c r="D23" s="20">
        <f t="shared" si="12"/>
        <v>21371</v>
      </c>
      <c r="E23" s="20">
        <f>SUM(F23:G23)</f>
        <v>24416</v>
      </c>
      <c r="F23" s="20">
        <v>10233</v>
      </c>
      <c r="G23" s="20">
        <v>14183</v>
      </c>
      <c r="H23" s="20">
        <f>SUM(I23:J23)</f>
        <v>2818</v>
      </c>
      <c r="I23" s="20">
        <v>1491</v>
      </c>
      <c r="J23" s="20">
        <v>1327</v>
      </c>
      <c r="K23" s="20">
        <f t="shared" ref="K23:K30" si="13">SUM(L23:M23)</f>
        <v>10302</v>
      </c>
      <c r="L23" s="20">
        <v>4505</v>
      </c>
      <c r="M23" s="20">
        <v>5797</v>
      </c>
      <c r="N23" s="20">
        <f>SUM(O23:P23)</f>
        <v>0</v>
      </c>
      <c r="O23" s="20">
        <v>0</v>
      </c>
      <c r="P23" s="20">
        <v>0</v>
      </c>
      <c r="Q23" s="20">
        <f t="shared" si="10"/>
        <v>0</v>
      </c>
      <c r="R23" s="20">
        <v>0</v>
      </c>
      <c r="S23" s="20">
        <v>0</v>
      </c>
      <c r="T23" s="20">
        <f t="shared" si="8"/>
        <v>164</v>
      </c>
      <c r="U23" s="20">
        <v>100</v>
      </c>
      <c r="V23" s="23">
        <v>64</v>
      </c>
    </row>
    <row r="24" spans="1:22" ht="18.75" customHeight="1" x14ac:dyDescent="0.25">
      <c r="A24" s="32" t="s">
        <v>37</v>
      </c>
      <c r="B24" s="21">
        <f>SUM(E24,H24,K24,N24,Q24,T24)</f>
        <v>27006</v>
      </c>
      <c r="C24" s="21">
        <f t="shared" si="12"/>
        <v>6941</v>
      </c>
      <c r="D24" s="21">
        <f t="shared" si="12"/>
        <v>20065</v>
      </c>
      <c r="E24" s="21">
        <f t="shared" ref="E24:E31" si="14">SUM(F24:G24)</f>
        <v>23654</v>
      </c>
      <c r="F24" s="21">
        <v>4536</v>
      </c>
      <c r="G24" s="21">
        <v>19118</v>
      </c>
      <c r="H24" s="21">
        <v>0</v>
      </c>
      <c r="I24" s="21">
        <v>0</v>
      </c>
      <c r="J24" s="21">
        <v>0</v>
      </c>
      <c r="K24" s="21">
        <f t="shared" si="13"/>
        <v>51</v>
      </c>
      <c r="L24" s="21">
        <v>1</v>
      </c>
      <c r="M24" s="21">
        <v>50</v>
      </c>
      <c r="N24" s="21">
        <f t="shared" ref="N24:N31" si="15">SUM(O24:P24)</f>
        <v>0</v>
      </c>
      <c r="O24" s="21">
        <v>0</v>
      </c>
      <c r="P24" s="21">
        <v>0</v>
      </c>
      <c r="Q24" s="21">
        <f t="shared" si="10"/>
        <v>0</v>
      </c>
      <c r="R24" s="21">
        <v>0</v>
      </c>
      <c r="S24" s="21">
        <v>0</v>
      </c>
      <c r="T24" s="21">
        <f t="shared" si="8"/>
        <v>3301</v>
      </c>
      <c r="U24" s="21">
        <v>2404</v>
      </c>
      <c r="V24" s="33">
        <v>897</v>
      </c>
    </row>
    <row r="25" spans="1:22" ht="18.75" customHeight="1" x14ac:dyDescent="0.25">
      <c r="A25" s="32" t="s">
        <v>38</v>
      </c>
      <c r="B25" s="21">
        <f t="shared" si="11"/>
        <v>7245</v>
      </c>
      <c r="C25" s="21">
        <f t="shared" si="12"/>
        <v>1922</v>
      </c>
      <c r="D25" s="21">
        <f t="shared" si="12"/>
        <v>5323</v>
      </c>
      <c r="E25" s="21">
        <f t="shared" si="14"/>
        <v>6729</v>
      </c>
      <c r="F25" s="21">
        <v>1897</v>
      </c>
      <c r="G25" s="21">
        <v>4832</v>
      </c>
      <c r="H25" s="21">
        <f t="shared" ref="H25:H32" si="16">SUM(I25:J25)</f>
        <v>0</v>
      </c>
      <c r="I25" s="21">
        <v>0</v>
      </c>
      <c r="J25" s="21">
        <v>0</v>
      </c>
      <c r="K25" s="21">
        <f t="shared" si="13"/>
        <v>516</v>
      </c>
      <c r="L25" s="21">
        <v>25</v>
      </c>
      <c r="M25" s="21">
        <v>491</v>
      </c>
      <c r="N25" s="21">
        <f t="shared" si="15"/>
        <v>0</v>
      </c>
      <c r="O25" s="21">
        <v>0</v>
      </c>
      <c r="P25" s="21">
        <v>0</v>
      </c>
      <c r="Q25" s="21">
        <f t="shared" si="10"/>
        <v>0</v>
      </c>
      <c r="R25" s="21">
        <v>0</v>
      </c>
      <c r="S25" s="21">
        <v>0</v>
      </c>
      <c r="T25" s="21">
        <f t="shared" si="8"/>
        <v>0</v>
      </c>
      <c r="U25" s="21">
        <v>0</v>
      </c>
      <c r="V25" s="33">
        <v>0</v>
      </c>
    </row>
    <row r="26" spans="1:22" ht="18.75" customHeight="1" x14ac:dyDescent="0.25">
      <c r="A26" s="32" t="s">
        <v>39</v>
      </c>
      <c r="B26" s="21">
        <f t="shared" si="11"/>
        <v>16773</v>
      </c>
      <c r="C26" s="21">
        <f t="shared" si="12"/>
        <v>2464</v>
      </c>
      <c r="D26" s="21">
        <f t="shared" si="12"/>
        <v>14309</v>
      </c>
      <c r="E26" s="21">
        <f t="shared" si="14"/>
        <v>11399</v>
      </c>
      <c r="F26" s="21">
        <v>1762</v>
      </c>
      <c r="G26" s="21">
        <v>9637</v>
      </c>
      <c r="H26" s="21">
        <f t="shared" si="16"/>
        <v>1974</v>
      </c>
      <c r="I26" s="21">
        <v>515</v>
      </c>
      <c r="J26" s="21">
        <v>1459</v>
      </c>
      <c r="K26" s="21">
        <f t="shared" si="13"/>
        <v>2869</v>
      </c>
      <c r="L26" s="21">
        <v>154</v>
      </c>
      <c r="M26" s="21">
        <v>2715</v>
      </c>
      <c r="N26" s="21">
        <f t="shared" si="15"/>
        <v>0</v>
      </c>
      <c r="O26" s="21">
        <v>0</v>
      </c>
      <c r="P26" s="21">
        <v>0</v>
      </c>
      <c r="Q26" s="21">
        <f t="shared" si="10"/>
        <v>0</v>
      </c>
      <c r="R26" s="21">
        <v>0</v>
      </c>
      <c r="S26" s="21">
        <v>0</v>
      </c>
      <c r="T26" s="21">
        <f t="shared" si="8"/>
        <v>531</v>
      </c>
      <c r="U26" s="21">
        <v>33</v>
      </c>
      <c r="V26" s="33">
        <v>498</v>
      </c>
    </row>
    <row r="27" spans="1:22" ht="18.75" customHeight="1" x14ac:dyDescent="0.25">
      <c r="A27" s="32" t="s">
        <v>40</v>
      </c>
      <c r="B27" s="21">
        <f t="shared" si="11"/>
        <v>22548</v>
      </c>
      <c r="C27" s="21">
        <f t="shared" si="12"/>
        <v>13797</v>
      </c>
      <c r="D27" s="21">
        <f t="shared" si="12"/>
        <v>8751</v>
      </c>
      <c r="E27" s="21">
        <f t="shared" si="14"/>
        <v>22544</v>
      </c>
      <c r="F27" s="21">
        <v>13795</v>
      </c>
      <c r="G27" s="21">
        <v>8749</v>
      </c>
      <c r="H27" s="21">
        <f t="shared" si="16"/>
        <v>0</v>
      </c>
      <c r="I27" s="26">
        <v>0</v>
      </c>
      <c r="J27" s="26">
        <v>0</v>
      </c>
      <c r="K27" s="21">
        <f t="shared" si="13"/>
        <v>4</v>
      </c>
      <c r="L27" s="21">
        <v>2</v>
      </c>
      <c r="M27" s="21">
        <v>2</v>
      </c>
      <c r="N27" s="21">
        <f t="shared" si="15"/>
        <v>0</v>
      </c>
      <c r="O27" s="21">
        <v>0</v>
      </c>
      <c r="P27" s="21">
        <v>0</v>
      </c>
      <c r="Q27" s="21">
        <f t="shared" si="10"/>
        <v>0</v>
      </c>
      <c r="R27" s="21">
        <v>0</v>
      </c>
      <c r="S27" s="21">
        <v>0</v>
      </c>
      <c r="T27" s="21">
        <f t="shared" si="8"/>
        <v>0</v>
      </c>
      <c r="U27" s="21">
        <v>0</v>
      </c>
      <c r="V27" s="33">
        <v>0</v>
      </c>
    </row>
    <row r="28" spans="1:22" ht="18.75" customHeight="1" x14ac:dyDescent="0.25">
      <c r="A28" s="32" t="s">
        <v>41</v>
      </c>
      <c r="B28" s="21">
        <f t="shared" si="11"/>
        <v>92809</v>
      </c>
      <c r="C28" s="21">
        <f t="shared" si="12"/>
        <v>61739</v>
      </c>
      <c r="D28" s="21">
        <f t="shared" si="12"/>
        <v>31070</v>
      </c>
      <c r="E28" s="21">
        <f t="shared" si="14"/>
        <v>76195</v>
      </c>
      <c r="F28" s="21">
        <v>51051</v>
      </c>
      <c r="G28" s="21">
        <v>25144</v>
      </c>
      <c r="H28" s="21">
        <f t="shared" si="16"/>
        <v>1472</v>
      </c>
      <c r="I28" s="21">
        <v>954</v>
      </c>
      <c r="J28" s="21">
        <v>518</v>
      </c>
      <c r="K28" s="21">
        <f t="shared" si="13"/>
        <v>1164</v>
      </c>
      <c r="L28" s="21">
        <v>424</v>
      </c>
      <c r="M28" s="21">
        <v>740</v>
      </c>
      <c r="N28" s="21">
        <f t="shared" si="15"/>
        <v>0</v>
      </c>
      <c r="O28" s="21">
        <v>0</v>
      </c>
      <c r="P28" s="21">
        <v>0</v>
      </c>
      <c r="Q28" s="21">
        <f t="shared" si="10"/>
        <v>0</v>
      </c>
      <c r="R28" s="21">
        <v>0</v>
      </c>
      <c r="S28" s="21">
        <v>0</v>
      </c>
      <c r="T28" s="21">
        <f t="shared" si="8"/>
        <v>13978</v>
      </c>
      <c r="U28" s="21">
        <v>9310</v>
      </c>
      <c r="V28" s="33">
        <v>4668</v>
      </c>
    </row>
    <row r="29" spans="1:22" ht="18.75" customHeight="1" x14ac:dyDescent="0.25">
      <c r="A29" s="34" t="s">
        <v>42</v>
      </c>
      <c r="B29" s="21">
        <f t="shared" si="11"/>
        <v>0</v>
      </c>
      <c r="C29" s="21">
        <f t="shared" si="12"/>
        <v>0</v>
      </c>
      <c r="D29" s="21">
        <f t="shared" si="12"/>
        <v>0</v>
      </c>
      <c r="E29" s="21">
        <f t="shared" si="14"/>
        <v>0</v>
      </c>
      <c r="F29" s="21">
        <v>0</v>
      </c>
      <c r="G29" s="21">
        <v>0</v>
      </c>
      <c r="H29" s="21">
        <f t="shared" si="16"/>
        <v>0</v>
      </c>
      <c r="I29" s="21">
        <v>0</v>
      </c>
      <c r="J29" s="21">
        <v>0</v>
      </c>
      <c r="K29" s="21">
        <f t="shared" si="13"/>
        <v>0</v>
      </c>
      <c r="L29" s="21">
        <v>0</v>
      </c>
      <c r="M29" s="21">
        <v>0</v>
      </c>
      <c r="N29" s="21">
        <f t="shared" si="15"/>
        <v>0</v>
      </c>
      <c r="O29" s="21"/>
      <c r="P29" s="21">
        <v>0</v>
      </c>
      <c r="Q29" s="21">
        <f t="shared" si="10"/>
        <v>0</v>
      </c>
      <c r="R29" s="21">
        <v>0</v>
      </c>
      <c r="S29" s="21">
        <v>0</v>
      </c>
      <c r="T29" s="21">
        <f t="shared" si="8"/>
        <v>0</v>
      </c>
      <c r="U29" s="21">
        <v>0</v>
      </c>
      <c r="V29" s="33">
        <v>0</v>
      </c>
    </row>
    <row r="30" spans="1:22" ht="18.75" customHeight="1" x14ac:dyDescent="0.25">
      <c r="A30" s="32" t="s">
        <v>43</v>
      </c>
      <c r="B30" s="21">
        <f t="shared" si="11"/>
        <v>32296</v>
      </c>
      <c r="C30" s="21">
        <f t="shared" si="12"/>
        <v>13079</v>
      </c>
      <c r="D30" s="21">
        <f t="shared" si="12"/>
        <v>19217</v>
      </c>
      <c r="E30" s="21">
        <f t="shared" si="14"/>
        <v>26755</v>
      </c>
      <c r="F30" s="21">
        <v>11620</v>
      </c>
      <c r="G30" s="21">
        <v>15135</v>
      </c>
      <c r="H30" s="21">
        <f t="shared" si="16"/>
        <v>2088</v>
      </c>
      <c r="I30" s="21">
        <v>686</v>
      </c>
      <c r="J30" s="21">
        <v>1402</v>
      </c>
      <c r="K30" s="21">
        <f t="shared" si="13"/>
        <v>721</v>
      </c>
      <c r="L30" s="21">
        <v>155</v>
      </c>
      <c r="M30" s="21">
        <v>566</v>
      </c>
      <c r="N30" s="21">
        <f t="shared" si="15"/>
        <v>0</v>
      </c>
      <c r="O30" s="21">
        <v>0</v>
      </c>
      <c r="P30" s="21">
        <v>0</v>
      </c>
      <c r="Q30" s="21">
        <f t="shared" si="10"/>
        <v>0</v>
      </c>
      <c r="R30" s="21">
        <v>0</v>
      </c>
      <c r="S30" s="21">
        <v>0</v>
      </c>
      <c r="T30" s="21">
        <f t="shared" si="8"/>
        <v>2732</v>
      </c>
      <c r="U30" s="21">
        <v>618</v>
      </c>
      <c r="V30" s="33">
        <v>2114</v>
      </c>
    </row>
    <row r="31" spans="1:22" ht="18.75" customHeight="1" x14ac:dyDescent="0.25">
      <c r="A31" s="32" t="s">
        <v>44</v>
      </c>
      <c r="B31" s="21">
        <f t="shared" si="11"/>
        <v>35420</v>
      </c>
      <c r="C31" s="21">
        <f>SUM(I31,L31,F31,O31,R31,U31)</f>
        <v>7361</v>
      </c>
      <c r="D31" s="21">
        <f>SUM(J31,M31,G31,P31,S31,V31)</f>
        <v>28059</v>
      </c>
      <c r="E31" s="21">
        <f t="shared" si="14"/>
        <v>23155</v>
      </c>
      <c r="F31" s="21">
        <v>6586</v>
      </c>
      <c r="G31" s="21">
        <v>16569</v>
      </c>
      <c r="H31" s="21">
        <f t="shared" si="16"/>
        <v>4672</v>
      </c>
      <c r="I31" s="21">
        <v>303</v>
      </c>
      <c r="J31" s="21">
        <v>4369</v>
      </c>
      <c r="K31" s="21">
        <f>SUM(L31:M31)</f>
        <v>5795</v>
      </c>
      <c r="L31" s="21">
        <v>380</v>
      </c>
      <c r="M31" s="21">
        <v>5415</v>
      </c>
      <c r="N31" s="21">
        <f t="shared" si="15"/>
        <v>0</v>
      </c>
      <c r="O31" s="21">
        <v>0</v>
      </c>
      <c r="P31" s="21">
        <v>0</v>
      </c>
      <c r="Q31" s="21">
        <f t="shared" si="10"/>
        <v>0</v>
      </c>
      <c r="R31" s="21">
        <v>0</v>
      </c>
      <c r="S31" s="21">
        <v>0</v>
      </c>
      <c r="T31" s="21">
        <f t="shared" si="8"/>
        <v>1798</v>
      </c>
      <c r="U31" s="21">
        <v>92</v>
      </c>
      <c r="V31" s="33">
        <v>1706</v>
      </c>
    </row>
    <row r="32" spans="1:22" ht="18.75" customHeight="1" thickBot="1" x14ac:dyDescent="0.3">
      <c r="A32" s="35" t="s">
        <v>45</v>
      </c>
      <c r="B32" s="36">
        <f>SUM(E32,H32,K32,N32,Q32,T32)</f>
        <v>4239</v>
      </c>
      <c r="C32" s="36">
        <f>SUM(I32,L32,F32,O32,R32,U32)</f>
        <v>155</v>
      </c>
      <c r="D32" s="36">
        <f>SUM(J32,M32,G32,P32,S32,V32)</f>
        <v>4084</v>
      </c>
      <c r="E32" s="36">
        <f>SUM(F32:G32)</f>
        <v>3466</v>
      </c>
      <c r="F32" s="36">
        <v>146</v>
      </c>
      <c r="G32" s="36">
        <v>3320</v>
      </c>
      <c r="H32" s="36">
        <f t="shared" si="16"/>
        <v>280</v>
      </c>
      <c r="I32" s="36">
        <v>1</v>
      </c>
      <c r="J32" s="36">
        <v>279</v>
      </c>
      <c r="K32" s="36">
        <f>SUM(L32:M32)</f>
        <v>316</v>
      </c>
      <c r="L32" s="36">
        <v>8</v>
      </c>
      <c r="M32" s="36">
        <v>308</v>
      </c>
      <c r="N32" s="36">
        <f>SUM(O31:P31)</f>
        <v>0</v>
      </c>
      <c r="O32" s="36">
        <v>0</v>
      </c>
      <c r="P32" s="36">
        <v>0</v>
      </c>
      <c r="Q32" s="36">
        <f t="shared" si="10"/>
        <v>0</v>
      </c>
      <c r="R32" s="36">
        <v>0</v>
      </c>
      <c r="S32" s="36">
        <v>0</v>
      </c>
      <c r="T32" s="36">
        <f t="shared" si="8"/>
        <v>177</v>
      </c>
      <c r="U32" s="36">
        <v>0</v>
      </c>
      <c r="V32" s="37">
        <v>177</v>
      </c>
    </row>
    <row r="33" spans="1:22" ht="19.149999999999999" customHeight="1" x14ac:dyDescent="0.25">
      <c r="A33" s="38" t="s">
        <v>46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x14ac:dyDescent="0.25">
      <c r="A34" s="24" t="s">
        <v>47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x14ac:dyDescent="0.25">
      <c r="A35" s="24" t="s">
        <v>48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x14ac:dyDescent="0.25">
      <c r="A36" s="24" t="s">
        <v>49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x14ac:dyDescent="0.25">
      <c r="A37" s="24" t="s">
        <v>50</v>
      </c>
    </row>
    <row r="38" spans="1:22" x14ac:dyDescent="0.25">
      <c r="A38" s="40" t="s">
        <v>51</v>
      </c>
    </row>
  </sheetData>
  <mergeCells count="12">
    <mergeCell ref="Q5:S5"/>
    <mergeCell ref="T5:V5"/>
    <mergeCell ref="A1:V1"/>
    <mergeCell ref="A2:V2"/>
    <mergeCell ref="A3:V3"/>
    <mergeCell ref="A4:A6"/>
    <mergeCell ref="B4:V4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C37</vt:lpstr>
      <vt:lpstr>'C37'!Área_de_impresión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2021-03-17T20:05:58Z</dcterms:created>
  <dcterms:modified xsi:type="dcterms:W3CDTF">2021-03-17T20:06:25Z</dcterms:modified>
</cp:coreProperties>
</file>