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BOLETIN 2019\"/>
    </mc:Choice>
  </mc:AlternateContent>
  <xr:revisionPtr revIDLastSave="0" documentId="8_{1D6B0FFB-01A7-4829-B0CC-3684EC60D8CF}" xr6:coauthVersionLast="44" xr6:coauthVersionMax="44" xr10:uidLastSave="{00000000-0000-0000-0000-000000000000}"/>
  <bookViews>
    <workbookView xWindow="0" yWindow="600" windowWidth="24000" windowHeight="12900" xr2:uid="{DE3FAB45-FC7F-4F1D-A603-EC5B154D07D6}"/>
  </bookViews>
  <sheets>
    <sheet name="C3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Regression_Int" localSheetId="0" hidden="1">1</definedName>
    <definedName name="_Sort" localSheetId="0" hidden="1">#REF!</definedName>
    <definedName name="_Sort" hidden="1">#REF!</definedName>
    <definedName name="A_impresión_IM" localSheetId="0">'C35'!$B$8:$M$41</definedName>
    <definedName name="A_impresión_IM">#REF!</definedName>
    <definedName name="adolescentes" localSheetId="0" hidden="1">#REF!</definedName>
    <definedName name="adolescentes" hidden="1">#REF!</definedName>
    <definedName name="_xlnm.Print_Area" localSheetId="0">'C35'!$A$1:$P$41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cuadro" hidden="1">#REF!</definedName>
    <definedName name="cuadro25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 localSheetId="0">[5]C39!$A$7:$E$111</definedName>
    <definedName name="m">[5]C39!$A$7:$E$111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_xlnm.Print_Titles" localSheetId="0">'C35'!$1:$8</definedName>
    <definedName name="Títulos_a_imprimir_IM" localSheetId="0">'C35'!$1:$7,'C35'!$A:$A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" l="1"/>
  <c r="H35" i="1"/>
  <c r="E35" i="1"/>
  <c r="N33" i="1"/>
  <c r="K33" i="1"/>
  <c r="K31" i="1" s="1"/>
  <c r="H33" i="1"/>
  <c r="E33" i="1"/>
  <c r="E31" i="1" s="1"/>
  <c r="P31" i="1"/>
  <c r="O31" i="1"/>
  <c r="N31" i="1"/>
  <c r="M31" i="1"/>
  <c r="L31" i="1"/>
  <c r="J31" i="1"/>
  <c r="I31" i="1"/>
  <c r="H31" i="1"/>
  <c r="G31" i="1"/>
  <c r="F31" i="1"/>
  <c r="D31" i="1"/>
  <c r="C31" i="1"/>
  <c r="B31" i="1"/>
  <c r="N29" i="1"/>
  <c r="K29" i="1"/>
  <c r="H29" i="1"/>
  <c r="E29" i="1"/>
  <c r="D29" i="1"/>
  <c r="C29" i="1"/>
  <c r="B29" i="1"/>
  <c r="N28" i="1"/>
  <c r="K28" i="1"/>
  <c r="H28" i="1"/>
  <c r="E28" i="1"/>
  <c r="D28" i="1"/>
  <c r="B28" i="1" s="1"/>
  <c r="C28" i="1"/>
  <c r="N27" i="1"/>
  <c r="K27" i="1"/>
  <c r="H27" i="1"/>
  <c r="E27" i="1"/>
  <c r="D27" i="1"/>
  <c r="C27" i="1"/>
  <c r="B27" i="1" s="1"/>
  <c r="N26" i="1"/>
  <c r="K26" i="1"/>
  <c r="H26" i="1"/>
  <c r="E26" i="1"/>
  <c r="D26" i="1"/>
  <c r="B26" i="1" s="1"/>
  <c r="C26" i="1"/>
  <c r="N25" i="1"/>
  <c r="K25" i="1"/>
  <c r="H25" i="1"/>
  <c r="E25" i="1"/>
  <c r="D25" i="1"/>
  <c r="C25" i="1"/>
  <c r="B25" i="1" s="1"/>
  <c r="N24" i="1"/>
  <c r="K24" i="1"/>
  <c r="H24" i="1"/>
  <c r="E24" i="1"/>
  <c r="D24" i="1"/>
  <c r="C24" i="1"/>
  <c r="B24" i="1"/>
  <c r="N23" i="1"/>
  <c r="K23" i="1"/>
  <c r="H23" i="1"/>
  <c r="E23" i="1"/>
  <c r="D23" i="1"/>
  <c r="C23" i="1"/>
  <c r="B23" i="1"/>
  <c r="N22" i="1"/>
  <c r="K22" i="1"/>
  <c r="H22" i="1"/>
  <c r="E22" i="1"/>
  <c r="D22" i="1"/>
  <c r="C22" i="1"/>
  <c r="B22" i="1" s="1"/>
  <c r="N21" i="1"/>
  <c r="K21" i="1"/>
  <c r="H21" i="1"/>
  <c r="E21" i="1"/>
  <c r="D21" i="1"/>
  <c r="C21" i="1"/>
  <c r="B21" i="1"/>
  <c r="N20" i="1"/>
  <c r="K20" i="1"/>
  <c r="H20" i="1"/>
  <c r="E20" i="1"/>
  <c r="D20" i="1"/>
  <c r="B20" i="1" s="1"/>
  <c r="C20" i="1"/>
  <c r="P19" i="1"/>
  <c r="O19" i="1"/>
  <c r="N19" i="1"/>
  <c r="M19" i="1"/>
  <c r="K19" i="1" s="1"/>
  <c r="L19" i="1"/>
  <c r="J19" i="1"/>
  <c r="I19" i="1"/>
  <c r="H19" i="1"/>
  <c r="G19" i="1"/>
  <c r="D19" i="1" s="1"/>
  <c r="F19" i="1"/>
  <c r="C19" i="1" s="1"/>
  <c r="E19" i="1"/>
  <c r="P18" i="1"/>
  <c r="O18" i="1"/>
  <c r="N18" i="1" s="1"/>
  <c r="M18" i="1"/>
  <c r="L18" i="1"/>
  <c r="K18" i="1" s="1"/>
  <c r="J18" i="1"/>
  <c r="H18" i="1" s="1"/>
  <c r="I18" i="1"/>
  <c r="G18" i="1"/>
  <c r="F18" i="1"/>
  <c r="C18" i="1" s="1"/>
  <c r="B18" i="1" s="1"/>
  <c r="E18" i="1"/>
  <c r="D18" i="1"/>
  <c r="N17" i="1"/>
  <c r="K17" i="1"/>
  <c r="H17" i="1"/>
  <c r="E17" i="1"/>
  <c r="D17" i="1"/>
  <c r="C17" i="1"/>
  <c r="B17" i="1" s="1"/>
  <c r="N16" i="1"/>
  <c r="K16" i="1"/>
  <c r="H16" i="1"/>
  <c r="E16" i="1"/>
  <c r="D16" i="1"/>
  <c r="C16" i="1"/>
  <c r="B16" i="1"/>
  <c r="N15" i="1"/>
  <c r="K15" i="1"/>
  <c r="H15" i="1"/>
  <c r="E15" i="1"/>
  <c r="D15" i="1"/>
  <c r="C15" i="1"/>
  <c r="B15" i="1"/>
  <c r="N14" i="1"/>
  <c r="K14" i="1"/>
  <c r="H14" i="1"/>
  <c r="E14" i="1"/>
  <c r="D14" i="1"/>
  <c r="C14" i="1"/>
  <c r="B14" i="1" s="1"/>
  <c r="N13" i="1"/>
  <c r="N11" i="1" s="1"/>
  <c r="K13" i="1"/>
  <c r="K11" i="1" s="1"/>
  <c r="H13" i="1"/>
  <c r="G13" i="1"/>
  <c r="G11" i="1" s="1"/>
  <c r="F13" i="1"/>
  <c r="D13" i="1"/>
  <c r="C13" i="1"/>
  <c r="B13" i="1"/>
  <c r="P11" i="1"/>
  <c r="P9" i="1" s="1"/>
  <c r="O11" i="1"/>
  <c r="M11" i="1"/>
  <c r="L11" i="1"/>
  <c r="L9" i="1" s="1"/>
  <c r="K9" i="1" s="1"/>
  <c r="J11" i="1"/>
  <c r="I11" i="1"/>
  <c r="C11" i="1" s="1"/>
  <c r="H11" i="1"/>
  <c r="H9" i="1" s="1"/>
  <c r="F11" i="1"/>
  <c r="F9" i="1" s="1"/>
  <c r="O9" i="1"/>
  <c r="N9" i="1" s="1"/>
  <c r="M9" i="1"/>
  <c r="J9" i="1"/>
  <c r="D11" i="1" l="1"/>
  <c r="D9" i="1" s="1"/>
  <c r="G9" i="1"/>
  <c r="B19" i="1"/>
  <c r="C9" i="1"/>
  <c r="I9" i="1"/>
  <c r="E13" i="1"/>
  <c r="E11" i="1" s="1"/>
  <c r="E9" i="1" s="1"/>
  <c r="B11" i="1" l="1"/>
  <c r="B9" i="1" s="1"/>
</calcChain>
</file>

<file path=xl/sharedStrings.xml><?xml version="1.0" encoding="utf-8"?>
<sst xmlns="http://schemas.openxmlformats.org/spreadsheetml/2006/main" count="72" uniqueCount="48">
  <si>
    <t xml:space="preserve">Cuadro 35.  CONSULTAS BRINDADAS POR PROFESIONAL Y TIPO DE PACIENTE, EN EL MINISTERIO DE SALUD DE LA REPÙBLICA DE PANAMÀ, </t>
  </si>
  <si>
    <t>SEGÚN REGIÓN DE SALUD, COMARCAS INDÍGENAS Y  HOSPITALES NACIONALES:  AÑO 2019</t>
  </si>
  <si>
    <t>Región de Salud /Comarcas Indigenas y Hospitales Nacionales</t>
  </si>
  <si>
    <t>Total de Consultas</t>
  </si>
  <si>
    <t>Consultas</t>
  </si>
  <si>
    <t>Médicas</t>
  </si>
  <si>
    <t>MEDICAS</t>
  </si>
  <si>
    <t>Odontológicas</t>
  </si>
  <si>
    <t>ODONTOLOGICAS</t>
  </si>
  <si>
    <t>Enfermería</t>
  </si>
  <si>
    <t>ENFERMERIA</t>
  </si>
  <si>
    <t>Técnicas</t>
  </si>
  <si>
    <t>TECNICAS</t>
  </si>
  <si>
    <t>Total</t>
  </si>
  <si>
    <t xml:space="preserve">Asegurado </t>
  </si>
  <si>
    <t xml:space="preserve">No Asegurado </t>
  </si>
  <si>
    <t>Total (1)</t>
  </si>
  <si>
    <t>Regiones de Salud……………</t>
  </si>
  <si>
    <t>Bocas del Toro   …………………….</t>
  </si>
  <si>
    <t xml:space="preserve">Coclé….………………………………….. </t>
  </si>
  <si>
    <t xml:space="preserve">Colón………………………………….  </t>
  </si>
  <si>
    <t>Chiriquí   ……………………………..</t>
  </si>
  <si>
    <t>Darién………………………………….</t>
  </si>
  <si>
    <t>Comarca Emberá………………………………….</t>
  </si>
  <si>
    <t xml:space="preserve"> Darien…………………….</t>
  </si>
  <si>
    <t xml:space="preserve">Herrera ………………………………. </t>
  </si>
  <si>
    <t xml:space="preserve">Los Santos  …………………………….   </t>
  </si>
  <si>
    <t xml:space="preserve">Panamá Este ………………………………….  </t>
  </si>
  <si>
    <t xml:space="preserve">Panamá Metro ……………………….  </t>
  </si>
  <si>
    <t>Panamá Norte………………….</t>
  </si>
  <si>
    <t>San Miguelito.............................</t>
  </si>
  <si>
    <t xml:space="preserve">Veraguas………………………………….  </t>
  </si>
  <si>
    <t>Comarca Kuna Yala ………………..</t>
  </si>
  <si>
    <t xml:space="preserve"> </t>
  </si>
  <si>
    <t>Comarca Ngobe Buglé ……………..</t>
  </si>
  <si>
    <t xml:space="preserve">Panamá Oeste….....…………………….   </t>
  </si>
  <si>
    <t>Hospitales Nacionales (1)………………</t>
  </si>
  <si>
    <t>Hospital Santo Tomás…………..</t>
  </si>
  <si>
    <t>Hospital del Niño…………………</t>
  </si>
  <si>
    <t>…</t>
  </si>
  <si>
    <t>..</t>
  </si>
  <si>
    <t xml:space="preserve">Hospital Oncologico…………... </t>
  </si>
  <si>
    <t>NOTA: Los datos corresponden a Instalaciones del Ministerio de Salud.</t>
  </si>
  <si>
    <t>.. No aplica</t>
  </si>
  <si>
    <t>… No disponible</t>
  </si>
  <si>
    <t>(1) El desglose de asegurado y no asegurado, no incluye el Hospital del Niño.</t>
  </si>
  <si>
    <t>Fuente Documental: Sistema de Información Estadística en Salud. SIES</t>
  </si>
  <si>
    <t>Fuente Institucional:  Ministerio de Salud, Dirección Nacional de Planificación, Departamento de Registros y Estadística.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</si>
</sst>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4" x14ac:knownFonts="1">
    <font>
      <sz val="11"/>
      <color theme="1"/>
      <name val="Calibri"/>
      <family val="2"/>
      <scheme val="minor"/>
    </font>
    <font>
      <sz val="11"/>
      <name val="Tms Rmn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3" fontId="2" fillId="0" borderId="0" xfId="1" applyNumberFormat="1" applyFont="1" applyAlignment="1">
      <alignment horizontal="center"/>
    </xf>
    <xf numFmtId="3" fontId="3" fillId="0" borderId="0" xfId="1" applyNumberFormat="1" applyFont="1"/>
    <xf numFmtId="3" fontId="2" fillId="0" borderId="0" xfId="1" quotePrefix="1" applyNumberFormat="1" applyFont="1" applyAlignment="1">
      <alignment horizontal="left"/>
    </xf>
    <xf numFmtId="3" fontId="2" fillId="0" borderId="0" xfId="1" applyNumberFormat="1" applyFont="1" applyAlignment="1">
      <alignment horizontal="centerContinuous"/>
    </xf>
    <xf numFmtId="3" fontId="2" fillId="0" borderId="1" xfId="1" applyNumberFormat="1" applyFont="1" applyBorder="1" applyAlignment="1">
      <alignment horizontal="centerContinuous"/>
    </xf>
    <xf numFmtId="3" fontId="2" fillId="0" borderId="1" xfId="1" applyNumberFormat="1" applyFont="1" applyBorder="1"/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1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/>
    </xf>
    <xf numFmtId="3" fontId="2" fillId="2" borderId="13" xfId="1" applyNumberFormat="1" applyFont="1" applyFill="1" applyBorder="1" applyAlignment="1">
      <alignment horizontal="center"/>
    </xf>
    <xf numFmtId="3" fontId="2" fillId="2" borderId="14" xfId="1" applyNumberFormat="1" applyFont="1" applyFill="1" applyBorder="1" applyAlignment="1">
      <alignment horizontal="center"/>
    </xf>
    <xf numFmtId="3" fontId="2" fillId="2" borderId="15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 wrapText="1"/>
    </xf>
    <xf numFmtId="3" fontId="2" fillId="2" borderId="17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21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 wrapText="1"/>
    </xf>
    <xf numFmtId="3" fontId="2" fillId="2" borderId="23" xfId="1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3" fontId="2" fillId="2" borderId="25" xfId="1" applyNumberFormat="1" applyFont="1" applyFill="1" applyBorder="1" applyAlignment="1">
      <alignment horizontal="center" vertical="center" wrapText="1"/>
    </xf>
    <xf numFmtId="3" fontId="2" fillId="2" borderId="26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centerContinuous"/>
    </xf>
    <xf numFmtId="3" fontId="2" fillId="0" borderId="15" xfId="1" applyNumberFormat="1" applyFont="1" applyBorder="1" applyAlignment="1">
      <alignment horizontal="right"/>
    </xf>
    <xf numFmtId="3" fontId="3" fillId="0" borderId="27" xfId="1" applyNumberFormat="1" applyFont="1" applyBorder="1" applyAlignment="1">
      <alignment horizontal="right"/>
    </xf>
    <xf numFmtId="3" fontId="3" fillId="0" borderId="8" xfId="1" applyNumberFormat="1" applyFont="1" applyBorder="1" applyAlignment="1">
      <alignment horizontal="right"/>
    </xf>
    <xf numFmtId="3" fontId="2" fillId="0" borderId="28" xfId="1" applyNumberFormat="1" applyFont="1" applyBorder="1" applyAlignment="1">
      <alignment horizontal="right"/>
    </xf>
    <xf numFmtId="3" fontId="3" fillId="0" borderId="17" xfId="1" applyNumberFormat="1" applyFont="1" applyBorder="1" applyAlignment="1">
      <alignment horizontal="right"/>
    </xf>
    <xf numFmtId="3" fontId="3" fillId="0" borderId="29" xfId="1" applyNumberFormat="1" applyFont="1" applyBorder="1"/>
    <xf numFmtId="3" fontId="2" fillId="0" borderId="0" xfId="1" applyNumberFormat="1" applyFont="1" applyAlignment="1">
      <alignment horizontal="center"/>
    </xf>
    <xf numFmtId="3" fontId="2" fillId="0" borderId="27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30" xfId="1" applyNumberFormat="1" applyFont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0" borderId="15" xfId="1" applyNumberFormat="1" applyFont="1" applyBorder="1" applyAlignment="1">
      <alignment horizontal="right" wrapText="1"/>
    </xf>
    <xf numFmtId="3" fontId="2" fillId="0" borderId="17" xfId="1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left" indent="1"/>
    </xf>
    <xf numFmtId="3" fontId="3" fillId="0" borderId="15" xfId="1" applyNumberFormat="1" applyFont="1" applyBorder="1" applyAlignment="1">
      <alignment horizontal="right"/>
    </xf>
    <xf numFmtId="3" fontId="3" fillId="0" borderId="28" xfId="1" applyNumberFormat="1" applyFont="1" applyBorder="1" applyAlignment="1">
      <alignment horizontal="right"/>
    </xf>
    <xf numFmtId="3" fontId="3" fillId="0" borderId="30" xfId="1" applyNumberFormat="1" applyFont="1" applyBorder="1" applyAlignment="1">
      <alignment horizontal="right"/>
    </xf>
    <xf numFmtId="3" fontId="3" fillId="0" borderId="27" xfId="1" applyNumberFormat="1" applyFont="1" applyBorder="1"/>
    <xf numFmtId="3" fontId="2" fillId="0" borderId="0" xfId="1" applyNumberFormat="1" applyFont="1" applyAlignment="1">
      <alignment horizontal="left" indent="1"/>
    </xf>
    <xf numFmtId="3" fontId="2" fillId="0" borderId="27" xfId="1" applyNumberFormat="1" applyFont="1" applyBorder="1"/>
    <xf numFmtId="3" fontId="3" fillId="0" borderId="0" xfId="1" applyNumberFormat="1" applyFont="1" applyAlignment="1">
      <alignment horizontal="left" indent="3"/>
    </xf>
    <xf numFmtId="3" fontId="3" fillId="0" borderId="8" xfId="1" applyNumberFormat="1" applyFont="1" applyBorder="1" applyAlignment="1">
      <alignment horizontal="left" indent="1"/>
    </xf>
    <xf numFmtId="3" fontId="3" fillId="0" borderId="8" xfId="1" applyNumberFormat="1" applyFont="1" applyBorder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left" indent="2"/>
    </xf>
    <xf numFmtId="3" fontId="3" fillId="0" borderId="1" xfId="1" applyNumberFormat="1" applyFont="1" applyBorder="1" applyAlignment="1">
      <alignment horizontal="left" indent="2"/>
    </xf>
    <xf numFmtId="3" fontId="3" fillId="0" borderId="31" xfId="1" applyNumberFormat="1" applyFont="1" applyBorder="1" applyAlignment="1">
      <alignment horizontal="right"/>
    </xf>
    <xf numFmtId="3" fontId="3" fillId="0" borderId="32" xfId="1" applyNumberFormat="1" applyFont="1" applyBorder="1" applyAlignment="1">
      <alignment horizontal="right"/>
    </xf>
    <xf numFmtId="3" fontId="3" fillId="0" borderId="33" xfId="1" applyNumberFormat="1" applyFont="1" applyBorder="1" applyAlignment="1">
      <alignment horizontal="right"/>
    </xf>
    <xf numFmtId="3" fontId="3" fillId="0" borderId="34" xfId="1" applyNumberFormat="1" applyFont="1" applyBorder="1" applyAlignment="1">
      <alignment horizontal="right"/>
    </xf>
    <xf numFmtId="3" fontId="3" fillId="0" borderId="32" xfId="1" applyNumberFormat="1" applyFont="1" applyBorder="1"/>
    <xf numFmtId="3" fontId="3" fillId="0" borderId="1" xfId="1" applyNumberFormat="1" applyFont="1" applyBorder="1"/>
    <xf numFmtId="3" fontId="3" fillId="0" borderId="0" xfId="2" applyNumberFormat="1" applyFont="1" applyAlignment="1">
      <alignment horizontal="left"/>
    </xf>
    <xf numFmtId="3" fontId="3" fillId="3" borderId="0" xfId="1" applyNumberFormat="1" applyFont="1" applyFill="1"/>
    <xf numFmtId="3" fontId="3" fillId="0" borderId="0" xfId="3" applyNumberFormat="1" applyFont="1" applyAlignment="1">
      <alignment horizontal="left"/>
    </xf>
    <xf numFmtId="3" fontId="3" fillId="0" borderId="0" xfId="1" applyNumberFormat="1" applyFont="1" applyAlignment="1">
      <alignment horizontal="center"/>
    </xf>
    <xf numFmtId="164" fontId="3" fillId="0" borderId="0" xfId="4" quotePrefix="1" applyNumberFormat="1" applyFont="1"/>
  </cellXfs>
  <cellStyles count="5">
    <cellStyle name="Normal" xfId="0" builtinId="0"/>
    <cellStyle name="Normal_CUADRO 32 ANUARIO 2004 7" xfId="2" xr:uid="{50600F9D-F604-4E39-AFC9-514F64A043CA}"/>
    <cellStyle name="Normal_CUADRO_31 2003 12" xfId="3" xr:uid="{C4A930CB-04F9-4597-9EF3-A8414CB9CE36}"/>
    <cellStyle name="Normal_CUADRO_42 2003_cuadro 42" xfId="1" xr:uid="{93129071-F33B-4D6F-BC61-C1FF3042C2EE}"/>
    <cellStyle name="Normal_INGRESO A PRENATAL EN ADOLSCENTE" xfId="4" xr:uid="{FB2FCA1B-F8CB-485F-96D7-CEC4D22892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rmagallon\Mis%20documentos\BOLETIN%20INSTALACIONES%202007\Documents%20and%20Settings\gmcleary\Mis%20documentos\ANUARIOS\anuario%202004\archivos%20del%20normativo\salud%20bucal\SALUD%20BUCAL\CUADRO_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0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-16"/>
      <sheetName val="C-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6D43E-261D-48A3-A4FC-FD72642C3F32}">
  <sheetPr syncVertical="1" syncRef="A1"/>
  <dimension ref="A1:Q338"/>
  <sheetViews>
    <sheetView tabSelected="1" view="pageBreakPreview" zoomScale="75" zoomScaleNormal="100" zoomScaleSheetLayoutView="75" workbookViewId="0">
      <selection activeCell="G21" sqref="G21"/>
    </sheetView>
  </sheetViews>
  <sheetFormatPr baseColWidth="10" defaultColWidth="6.42578125" defaultRowHeight="15.75" x14ac:dyDescent="0.25"/>
  <cols>
    <col min="1" max="1" width="29.5703125" style="2" customWidth="1"/>
    <col min="2" max="2" width="10.7109375" style="2" customWidth="1"/>
    <col min="3" max="3" width="12.5703125" style="2" customWidth="1"/>
    <col min="4" max="4" width="12.42578125" style="2" customWidth="1"/>
    <col min="5" max="5" width="11.140625" style="2" customWidth="1"/>
    <col min="6" max="6" width="11.7109375" style="2" customWidth="1"/>
    <col min="7" max="7" width="11.42578125" style="2" customWidth="1"/>
    <col min="8" max="9" width="11.7109375" style="2" customWidth="1"/>
    <col min="10" max="10" width="11.85546875" style="2" customWidth="1"/>
    <col min="11" max="11" width="10.42578125" style="2" bestFit="1" customWidth="1"/>
    <col min="12" max="12" width="11.7109375" style="2" customWidth="1"/>
    <col min="13" max="13" width="12.42578125" style="2" customWidth="1"/>
    <col min="14" max="14" width="10.42578125" style="2" bestFit="1" customWidth="1"/>
    <col min="15" max="15" width="12.140625" style="2" customWidth="1"/>
    <col min="16" max="16" width="12.28515625" style="2" customWidth="1"/>
    <col min="17" max="17" width="8.42578125" style="2" customWidth="1"/>
    <col min="18" max="16384" width="6.42578125" style="2"/>
  </cols>
  <sheetData>
    <row r="1" spans="1:16" ht="1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 thickBot="1" x14ac:dyDescent="0.3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</row>
    <row r="4" spans="1:16" ht="18.75" customHeight="1" x14ac:dyDescent="0.25">
      <c r="A4" s="7" t="s">
        <v>2</v>
      </c>
      <c r="B4" s="8" t="s">
        <v>3</v>
      </c>
      <c r="C4" s="9"/>
      <c r="D4" s="10"/>
      <c r="E4" s="11" t="s">
        <v>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6.5" customHeight="1" x14ac:dyDescent="0.25">
      <c r="A5" s="14"/>
      <c r="B5" s="15"/>
      <c r="C5" s="16"/>
      <c r="D5" s="17"/>
      <c r="E5" s="18" t="s">
        <v>5</v>
      </c>
      <c r="F5" s="18" t="s">
        <v>6</v>
      </c>
      <c r="G5" s="19"/>
      <c r="H5" s="20" t="s">
        <v>7</v>
      </c>
      <c r="I5" s="18" t="s">
        <v>8</v>
      </c>
      <c r="J5" s="19"/>
      <c r="K5" s="20" t="s">
        <v>9</v>
      </c>
      <c r="L5" s="18" t="s">
        <v>10</v>
      </c>
      <c r="M5" s="19"/>
      <c r="N5" s="20" t="s">
        <v>11</v>
      </c>
      <c r="O5" s="18" t="s">
        <v>12</v>
      </c>
      <c r="P5" s="18"/>
    </row>
    <row r="6" spans="1:16" ht="16.5" customHeight="1" x14ac:dyDescent="0.25">
      <c r="A6" s="14"/>
      <c r="B6" s="21" t="s">
        <v>13</v>
      </c>
      <c r="C6" s="22" t="s">
        <v>14</v>
      </c>
      <c r="D6" s="23" t="s">
        <v>15</v>
      </c>
      <c r="E6" s="24" t="s">
        <v>13</v>
      </c>
      <c r="F6" s="25" t="s">
        <v>14</v>
      </c>
      <c r="G6" s="26" t="s">
        <v>15</v>
      </c>
      <c r="H6" s="24" t="s">
        <v>13</v>
      </c>
      <c r="I6" s="25" t="s">
        <v>14</v>
      </c>
      <c r="J6" s="26" t="s">
        <v>15</v>
      </c>
      <c r="K6" s="24" t="s">
        <v>13</v>
      </c>
      <c r="L6" s="25" t="s">
        <v>14</v>
      </c>
      <c r="M6" s="26" t="s">
        <v>15</v>
      </c>
      <c r="N6" s="24" t="s">
        <v>13</v>
      </c>
      <c r="O6" s="25" t="s">
        <v>14</v>
      </c>
      <c r="P6" s="27" t="s">
        <v>15</v>
      </c>
    </row>
    <row r="7" spans="1:16" ht="30.75" customHeight="1" thickBot="1" x14ac:dyDescent="0.3">
      <c r="A7" s="28"/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2"/>
    </row>
    <row r="8" spans="1:16" ht="7.5" customHeight="1" thickTop="1" x14ac:dyDescent="0.25">
      <c r="A8" s="33"/>
      <c r="B8" s="34"/>
      <c r="C8" s="35"/>
      <c r="D8" s="36"/>
      <c r="E8" s="34"/>
      <c r="F8" s="35"/>
      <c r="G8" s="36"/>
      <c r="H8" s="34"/>
      <c r="I8" s="35"/>
      <c r="J8" s="36"/>
      <c r="K8" s="37"/>
      <c r="L8" s="35"/>
      <c r="M8" s="38"/>
      <c r="N8" s="34"/>
      <c r="O8" s="39"/>
    </row>
    <row r="9" spans="1:16" ht="22.5" customHeight="1" x14ac:dyDescent="0.25">
      <c r="A9" s="40" t="s">
        <v>16</v>
      </c>
      <c r="B9" s="37">
        <f t="shared" ref="B9:J9" si="0">+B11+B31</f>
        <v>6159011</v>
      </c>
      <c r="C9" s="41">
        <f t="shared" si="0"/>
        <v>2289918</v>
      </c>
      <c r="D9" s="42">
        <f t="shared" si="0"/>
        <v>3765710</v>
      </c>
      <c r="E9" s="37">
        <f t="shared" si="0"/>
        <v>4281426</v>
      </c>
      <c r="F9" s="41">
        <f t="shared" si="0"/>
        <v>1624432</v>
      </c>
      <c r="G9" s="43">
        <f t="shared" si="0"/>
        <v>2474557</v>
      </c>
      <c r="H9" s="37">
        <f t="shared" si="0"/>
        <v>792975</v>
      </c>
      <c r="I9" s="41">
        <f t="shared" si="0"/>
        <v>314325</v>
      </c>
      <c r="J9" s="43">
        <f t="shared" si="0"/>
        <v>474653</v>
      </c>
      <c r="K9" s="37">
        <f>+L9+M9</f>
        <v>535678</v>
      </c>
      <c r="L9" s="41">
        <f>+L11+L31</f>
        <v>111497</v>
      </c>
      <c r="M9" s="43">
        <f>+M11+M31</f>
        <v>424181</v>
      </c>
      <c r="N9" s="37">
        <f>+O9+P9</f>
        <v>631983</v>
      </c>
      <c r="O9" s="41">
        <f>+O11+O31</f>
        <v>239664</v>
      </c>
      <c r="P9" s="42">
        <f>+P11+P31</f>
        <v>392319</v>
      </c>
    </row>
    <row r="10" spans="1:16" ht="9" customHeight="1" x14ac:dyDescent="0.25">
      <c r="A10" s="40"/>
      <c r="B10" s="34"/>
      <c r="C10" s="41"/>
      <c r="D10" s="44"/>
      <c r="E10" s="45"/>
      <c r="F10" s="41"/>
      <c r="G10" s="44"/>
      <c r="H10" s="34"/>
      <c r="I10" s="41"/>
      <c r="J10" s="44"/>
      <c r="K10" s="37"/>
      <c r="L10" s="41"/>
      <c r="M10" s="46"/>
      <c r="N10" s="41"/>
      <c r="O10" s="41"/>
      <c r="P10" s="42"/>
    </row>
    <row r="11" spans="1:16" ht="23.25" customHeight="1" x14ac:dyDescent="0.25">
      <c r="A11" s="47" t="s">
        <v>17</v>
      </c>
      <c r="B11" s="34">
        <f>+C11+D11</f>
        <v>5577465</v>
      </c>
      <c r="C11" s="43">
        <f>+F11+I11+L11+O11</f>
        <v>2124080</v>
      </c>
      <c r="D11" s="46">
        <f>+G11+J11+M11+P11</f>
        <v>3453385</v>
      </c>
      <c r="E11" s="42">
        <f t="shared" ref="E11:O11" si="1">+E13+E14+E15+E16+E17+E20+E21+E22+E23+E24+E25+E26+E27+E28+E29</f>
        <v>3785764</v>
      </c>
      <c r="F11" s="41">
        <f t="shared" si="1"/>
        <v>1505535</v>
      </c>
      <c r="G11" s="46">
        <f t="shared" si="1"/>
        <v>2280229</v>
      </c>
      <c r="H11" s="37">
        <f t="shared" si="1"/>
        <v>783358</v>
      </c>
      <c r="I11" s="41">
        <f t="shared" si="1"/>
        <v>310755</v>
      </c>
      <c r="J11" s="46">
        <f t="shared" si="1"/>
        <v>472603</v>
      </c>
      <c r="K11" s="37">
        <f t="shared" si="1"/>
        <v>457087</v>
      </c>
      <c r="L11" s="41">
        <f t="shared" si="1"/>
        <v>81908</v>
      </c>
      <c r="M11" s="46">
        <f t="shared" si="1"/>
        <v>375179</v>
      </c>
      <c r="N11" s="37">
        <f t="shared" si="1"/>
        <v>551256</v>
      </c>
      <c r="O11" s="41">
        <f t="shared" si="1"/>
        <v>225882</v>
      </c>
      <c r="P11" s="43">
        <f>+P13+P14+P15+P16+P17+P20+P21+P22+P23+P24+P25+P26+P27+P28+P29</f>
        <v>325374</v>
      </c>
    </row>
    <row r="12" spans="1:16" ht="8.25" customHeight="1" x14ac:dyDescent="0.25">
      <c r="A12" s="48"/>
      <c r="B12" s="34"/>
      <c r="C12" s="41"/>
      <c r="D12" s="42"/>
      <c r="E12" s="34"/>
      <c r="F12" s="41"/>
      <c r="G12" s="42"/>
      <c r="H12" s="34"/>
      <c r="I12" s="41"/>
      <c r="J12" s="42"/>
      <c r="K12" s="34"/>
      <c r="L12" s="41"/>
      <c r="M12" s="42"/>
      <c r="N12" s="37"/>
      <c r="O12" s="41"/>
      <c r="P12" s="42"/>
    </row>
    <row r="13" spans="1:16" ht="23.25" customHeight="1" x14ac:dyDescent="0.25">
      <c r="A13" s="49" t="s">
        <v>18</v>
      </c>
      <c r="B13" s="50">
        <f>+C13+D13</f>
        <v>176068</v>
      </c>
      <c r="C13" s="35">
        <f>+F13+I13+L13+O13</f>
        <v>62298</v>
      </c>
      <c r="D13" s="36">
        <f>+G13+J13+M13+P13</f>
        <v>113770</v>
      </c>
      <c r="E13" s="50">
        <f>+F13+G13</f>
        <v>119893</v>
      </c>
      <c r="F13" s="35">
        <f>42415+2238</f>
        <v>44653</v>
      </c>
      <c r="G13" s="36">
        <f>72643+2597</f>
        <v>75240</v>
      </c>
      <c r="H13" s="50">
        <f>+I13+J13</f>
        <v>17377</v>
      </c>
      <c r="I13" s="35">
        <v>8826</v>
      </c>
      <c r="J13" s="35">
        <v>8551</v>
      </c>
      <c r="K13" s="51">
        <f>+L13+M13</f>
        <v>35314</v>
      </c>
      <c r="L13" s="35">
        <v>7169</v>
      </c>
      <c r="M13" s="36">
        <v>28145</v>
      </c>
      <c r="N13" s="35">
        <f>+O13+P13</f>
        <v>3484</v>
      </c>
      <c r="O13" s="35">
        <v>1650</v>
      </c>
      <c r="P13" s="52">
        <v>1834</v>
      </c>
    </row>
    <row r="14" spans="1:16" ht="23.25" customHeight="1" x14ac:dyDescent="0.25">
      <c r="A14" s="49" t="s">
        <v>19</v>
      </c>
      <c r="B14" s="50">
        <f t="shared" ref="B14:B29" si="2">+C14+D14</f>
        <v>538259</v>
      </c>
      <c r="C14" s="35">
        <f t="shared" ref="C14:D29" si="3">+F14+I14+L14+O14</f>
        <v>196389</v>
      </c>
      <c r="D14" s="36">
        <f t="shared" si="3"/>
        <v>341870</v>
      </c>
      <c r="E14" s="50">
        <f t="shared" ref="E14:E29" si="4">+F14+G14</f>
        <v>340014</v>
      </c>
      <c r="F14" s="35">
        <v>133625</v>
      </c>
      <c r="G14" s="36">
        <v>206389</v>
      </c>
      <c r="H14" s="50">
        <f t="shared" ref="H14:H29" si="5">+I14+J14</f>
        <v>94356</v>
      </c>
      <c r="I14" s="35">
        <v>34689</v>
      </c>
      <c r="J14" s="36">
        <v>59667</v>
      </c>
      <c r="K14" s="51">
        <f t="shared" ref="K14:K29" si="6">+L14+M14</f>
        <v>67156</v>
      </c>
      <c r="L14" s="35">
        <v>13907</v>
      </c>
      <c r="M14" s="38">
        <v>53249</v>
      </c>
      <c r="N14" s="35">
        <f t="shared" ref="N14:N29" si="7">+O14+P14</f>
        <v>36733</v>
      </c>
      <c r="O14" s="53">
        <v>14168</v>
      </c>
      <c r="P14" s="2">
        <v>22565</v>
      </c>
    </row>
    <row r="15" spans="1:16" ht="23.25" customHeight="1" x14ac:dyDescent="0.25">
      <c r="A15" s="49" t="s">
        <v>20</v>
      </c>
      <c r="B15" s="50">
        <f t="shared" si="2"/>
        <v>238865</v>
      </c>
      <c r="C15" s="35">
        <f t="shared" si="3"/>
        <v>93283</v>
      </c>
      <c r="D15" s="36">
        <f t="shared" si="3"/>
        <v>145582</v>
      </c>
      <c r="E15" s="50">
        <f t="shared" si="4"/>
        <v>148678</v>
      </c>
      <c r="F15" s="35">
        <v>62061</v>
      </c>
      <c r="G15" s="36">
        <v>86617</v>
      </c>
      <c r="H15" s="50">
        <f t="shared" si="5"/>
        <v>35256</v>
      </c>
      <c r="I15" s="35">
        <v>13664</v>
      </c>
      <c r="J15" s="36">
        <v>21592</v>
      </c>
      <c r="K15" s="51">
        <f t="shared" si="6"/>
        <v>33108</v>
      </c>
      <c r="L15" s="35">
        <v>7936</v>
      </c>
      <c r="M15" s="38">
        <v>25172</v>
      </c>
      <c r="N15" s="35">
        <f t="shared" si="7"/>
        <v>21823</v>
      </c>
      <c r="O15" s="53">
        <v>9622</v>
      </c>
      <c r="P15" s="2">
        <v>12201</v>
      </c>
    </row>
    <row r="16" spans="1:16" ht="23.25" customHeight="1" x14ac:dyDescent="0.25">
      <c r="A16" s="49" t="s">
        <v>21</v>
      </c>
      <c r="B16" s="50">
        <f t="shared" si="2"/>
        <v>831944</v>
      </c>
      <c r="C16" s="35">
        <f t="shared" si="3"/>
        <v>376690</v>
      </c>
      <c r="D16" s="36">
        <f t="shared" si="3"/>
        <v>455254</v>
      </c>
      <c r="E16" s="50">
        <f t="shared" si="4"/>
        <v>593080</v>
      </c>
      <c r="F16" s="35">
        <v>283206</v>
      </c>
      <c r="G16" s="36">
        <v>309874</v>
      </c>
      <c r="H16" s="50">
        <f t="shared" si="5"/>
        <v>94332</v>
      </c>
      <c r="I16" s="35">
        <v>47257</v>
      </c>
      <c r="J16" s="36">
        <v>47075</v>
      </c>
      <c r="K16" s="51">
        <f t="shared" si="6"/>
        <v>39409</v>
      </c>
      <c r="L16" s="35">
        <v>9917</v>
      </c>
      <c r="M16" s="38">
        <v>29492</v>
      </c>
      <c r="N16" s="35">
        <f t="shared" si="7"/>
        <v>105123</v>
      </c>
      <c r="O16" s="53">
        <v>36310</v>
      </c>
      <c r="P16" s="2">
        <v>68813</v>
      </c>
    </row>
    <row r="17" spans="1:17" s="47" customFormat="1" ht="23.25" customHeight="1" x14ac:dyDescent="0.25">
      <c r="A17" s="54" t="s">
        <v>22</v>
      </c>
      <c r="B17" s="34">
        <f t="shared" si="2"/>
        <v>167225</v>
      </c>
      <c r="C17" s="41">
        <f t="shared" si="3"/>
        <v>28639</v>
      </c>
      <c r="D17" s="44">
        <f t="shared" si="3"/>
        <v>138586</v>
      </c>
      <c r="E17" s="34">
        <f t="shared" si="4"/>
        <v>134745</v>
      </c>
      <c r="F17" s="41">
        <v>25349</v>
      </c>
      <c r="G17" s="44">
        <v>109396</v>
      </c>
      <c r="H17" s="34">
        <f t="shared" si="5"/>
        <v>7289</v>
      </c>
      <c r="I17" s="41">
        <v>1778</v>
      </c>
      <c r="J17" s="44">
        <v>5511</v>
      </c>
      <c r="K17" s="37">
        <f t="shared" si="6"/>
        <v>22799</v>
      </c>
      <c r="L17" s="41">
        <v>1277</v>
      </c>
      <c r="M17" s="46">
        <v>21522</v>
      </c>
      <c r="N17" s="41">
        <f t="shared" si="7"/>
        <v>2392</v>
      </c>
      <c r="O17" s="55">
        <v>235</v>
      </c>
      <c r="P17" s="47">
        <v>2157</v>
      </c>
    </row>
    <row r="18" spans="1:17" ht="23.25" customHeight="1" x14ac:dyDescent="0.25">
      <c r="A18" s="56" t="s">
        <v>23</v>
      </c>
      <c r="B18" s="50">
        <f t="shared" si="2"/>
        <v>42589</v>
      </c>
      <c r="C18" s="35">
        <f t="shared" si="3"/>
        <v>6612</v>
      </c>
      <c r="D18" s="36">
        <f t="shared" si="3"/>
        <v>35977</v>
      </c>
      <c r="E18" s="50">
        <f t="shared" si="4"/>
        <v>34523</v>
      </c>
      <c r="F18" s="35">
        <f>5117+592</f>
        <v>5709</v>
      </c>
      <c r="G18" s="36">
        <f>23832+4982</f>
        <v>28814</v>
      </c>
      <c r="H18" s="50">
        <f t="shared" si="5"/>
        <v>2522</v>
      </c>
      <c r="I18" s="35">
        <f>163+359</f>
        <v>522</v>
      </c>
      <c r="J18" s="36">
        <f>893+1107</f>
        <v>2000</v>
      </c>
      <c r="K18" s="51">
        <f t="shared" si="6"/>
        <v>4157</v>
      </c>
      <c r="L18" s="35">
        <f>160+32</f>
        <v>192</v>
      </c>
      <c r="M18" s="38">
        <f>2687+1278</f>
        <v>3965</v>
      </c>
      <c r="N18" s="35">
        <f t="shared" si="7"/>
        <v>1387</v>
      </c>
      <c r="O18" s="53">
        <f>173+16</f>
        <v>189</v>
      </c>
      <c r="P18" s="2">
        <f>552+646</f>
        <v>1198</v>
      </c>
    </row>
    <row r="19" spans="1:17" ht="23.25" customHeight="1" x14ac:dyDescent="0.25">
      <c r="A19" s="56" t="s">
        <v>24</v>
      </c>
      <c r="B19" s="50">
        <f t="shared" si="2"/>
        <v>124636</v>
      </c>
      <c r="C19" s="35">
        <f t="shared" si="3"/>
        <v>22027</v>
      </c>
      <c r="D19" s="36">
        <f t="shared" si="3"/>
        <v>102609</v>
      </c>
      <c r="E19" s="50">
        <f t="shared" si="4"/>
        <v>100222</v>
      </c>
      <c r="F19" s="35">
        <f>7952+2076+4830+35+4671+76</f>
        <v>19640</v>
      </c>
      <c r="G19" s="36">
        <f>24416+1583+30976+794+20889+1924</f>
        <v>80582</v>
      </c>
      <c r="H19" s="50">
        <f t="shared" si="5"/>
        <v>4767</v>
      </c>
      <c r="I19" s="35">
        <f>272+516+468</f>
        <v>1256</v>
      </c>
      <c r="J19" s="36">
        <f>1008+1532+971</f>
        <v>3511</v>
      </c>
      <c r="K19" s="51">
        <f t="shared" si="6"/>
        <v>18642</v>
      </c>
      <c r="L19" s="35">
        <f>362+601+122</f>
        <v>1085</v>
      </c>
      <c r="M19" s="38">
        <f>4073+9257+4227</f>
        <v>17557</v>
      </c>
      <c r="N19" s="35">
        <f t="shared" si="7"/>
        <v>1005</v>
      </c>
      <c r="O19" s="53">
        <f>34+12</f>
        <v>46</v>
      </c>
      <c r="P19" s="2">
        <f>657+302</f>
        <v>959</v>
      </c>
    </row>
    <row r="20" spans="1:17" ht="23.25" customHeight="1" x14ac:dyDescent="0.25">
      <c r="A20" s="49" t="s">
        <v>25</v>
      </c>
      <c r="B20" s="50">
        <f t="shared" si="2"/>
        <v>416095</v>
      </c>
      <c r="C20" s="35">
        <f t="shared" si="3"/>
        <v>250188</v>
      </c>
      <c r="D20" s="36">
        <f t="shared" si="3"/>
        <v>165907</v>
      </c>
      <c r="E20" s="50">
        <f t="shared" si="4"/>
        <v>314586</v>
      </c>
      <c r="F20" s="35">
        <v>188366</v>
      </c>
      <c r="G20" s="36">
        <v>126220</v>
      </c>
      <c r="H20" s="50">
        <f t="shared" si="5"/>
        <v>54687</v>
      </c>
      <c r="I20" s="35">
        <v>34138</v>
      </c>
      <c r="J20" s="36">
        <v>20549</v>
      </c>
      <c r="K20" s="51">
        <f t="shared" si="6"/>
        <v>12816</v>
      </c>
      <c r="L20" s="35">
        <v>5963</v>
      </c>
      <c r="M20" s="38">
        <v>6853</v>
      </c>
      <c r="N20" s="35">
        <f t="shared" si="7"/>
        <v>34006</v>
      </c>
      <c r="O20" s="53">
        <v>21721</v>
      </c>
      <c r="P20" s="2">
        <v>12285</v>
      </c>
    </row>
    <row r="21" spans="1:17" ht="23.25" customHeight="1" x14ac:dyDescent="0.25">
      <c r="A21" s="49" t="s">
        <v>26</v>
      </c>
      <c r="B21" s="50">
        <f t="shared" si="2"/>
        <v>385129</v>
      </c>
      <c r="C21" s="35">
        <f t="shared" si="3"/>
        <v>246060</v>
      </c>
      <c r="D21" s="36">
        <f t="shared" si="3"/>
        <v>139069</v>
      </c>
      <c r="E21" s="50">
        <f t="shared" si="4"/>
        <v>306165</v>
      </c>
      <c r="F21" s="35">
        <v>200888</v>
      </c>
      <c r="G21" s="36">
        <v>105277</v>
      </c>
      <c r="H21" s="50">
        <f t="shared" si="5"/>
        <v>31375</v>
      </c>
      <c r="I21" s="35">
        <v>19059</v>
      </c>
      <c r="J21" s="36">
        <v>12316</v>
      </c>
      <c r="K21" s="51">
        <f t="shared" si="6"/>
        <v>6833</v>
      </c>
      <c r="L21" s="35">
        <v>2352</v>
      </c>
      <c r="M21" s="38">
        <v>4481</v>
      </c>
      <c r="N21" s="35">
        <f t="shared" si="7"/>
        <v>40756</v>
      </c>
      <c r="O21" s="53">
        <v>23761</v>
      </c>
      <c r="P21" s="2">
        <v>16995</v>
      </c>
    </row>
    <row r="22" spans="1:17" ht="24" customHeight="1" x14ac:dyDescent="0.25">
      <c r="A22" s="49" t="s">
        <v>27</v>
      </c>
      <c r="B22" s="50">
        <f t="shared" si="2"/>
        <v>172861</v>
      </c>
      <c r="C22" s="35">
        <f t="shared" si="3"/>
        <v>67509</v>
      </c>
      <c r="D22" s="36">
        <f t="shared" si="3"/>
        <v>105352</v>
      </c>
      <c r="E22" s="50">
        <f t="shared" si="4"/>
        <v>136315</v>
      </c>
      <c r="F22" s="35">
        <v>53840</v>
      </c>
      <c r="G22" s="36">
        <v>82475</v>
      </c>
      <c r="H22" s="50">
        <f t="shared" si="5"/>
        <v>24614</v>
      </c>
      <c r="I22" s="35">
        <v>10797</v>
      </c>
      <c r="J22" s="36">
        <v>13817</v>
      </c>
      <c r="K22" s="51">
        <f t="shared" si="6"/>
        <v>8660</v>
      </c>
      <c r="L22" s="35">
        <v>1815</v>
      </c>
      <c r="M22" s="38">
        <v>6845</v>
      </c>
      <c r="N22" s="35">
        <f t="shared" si="7"/>
        <v>3272</v>
      </c>
      <c r="O22" s="53">
        <v>1057</v>
      </c>
      <c r="P22" s="2">
        <v>2215</v>
      </c>
    </row>
    <row r="23" spans="1:17" ht="24" customHeight="1" x14ac:dyDescent="0.25">
      <c r="A23" s="49" t="s">
        <v>28</v>
      </c>
      <c r="B23" s="50">
        <f t="shared" si="2"/>
        <v>848177</v>
      </c>
      <c r="C23" s="35">
        <f t="shared" si="3"/>
        <v>329006</v>
      </c>
      <c r="D23" s="36">
        <f t="shared" si="3"/>
        <v>519171</v>
      </c>
      <c r="E23" s="50">
        <f t="shared" si="4"/>
        <v>523224</v>
      </c>
      <c r="F23" s="35">
        <v>183081</v>
      </c>
      <c r="G23" s="36">
        <v>340143</v>
      </c>
      <c r="H23" s="50">
        <f t="shared" si="5"/>
        <v>169123</v>
      </c>
      <c r="I23" s="35">
        <v>72469</v>
      </c>
      <c r="J23" s="36">
        <v>96654</v>
      </c>
      <c r="K23" s="51">
        <f t="shared" si="6"/>
        <v>21863</v>
      </c>
      <c r="L23" s="35">
        <v>6502</v>
      </c>
      <c r="M23" s="38">
        <v>15361</v>
      </c>
      <c r="N23" s="35">
        <f t="shared" si="7"/>
        <v>133967</v>
      </c>
      <c r="O23" s="53">
        <v>66954</v>
      </c>
      <c r="P23" s="2">
        <v>67013</v>
      </c>
    </row>
    <row r="24" spans="1:17" ht="24" customHeight="1" x14ac:dyDescent="0.25">
      <c r="A24" s="49" t="s">
        <v>29</v>
      </c>
      <c r="B24" s="50">
        <f t="shared" si="2"/>
        <v>146783</v>
      </c>
      <c r="C24" s="35">
        <f t="shared" si="3"/>
        <v>33990</v>
      </c>
      <c r="D24" s="36">
        <f t="shared" si="3"/>
        <v>112793</v>
      </c>
      <c r="E24" s="50">
        <f t="shared" si="4"/>
        <v>99541</v>
      </c>
      <c r="F24" s="35">
        <v>23448</v>
      </c>
      <c r="G24" s="36">
        <v>76093</v>
      </c>
      <c r="H24" s="50">
        <f t="shared" si="5"/>
        <v>30648</v>
      </c>
      <c r="I24" s="35">
        <v>6961</v>
      </c>
      <c r="J24" s="36">
        <v>23687</v>
      </c>
      <c r="K24" s="51">
        <f t="shared" si="6"/>
        <v>5847</v>
      </c>
      <c r="L24" s="35">
        <v>676</v>
      </c>
      <c r="M24" s="38">
        <v>5171</v>
      </c>
      <c r="N24" s="35">
        <f t="shared" si="7"/>
        <v>10747</v>
      </c>
      <c r="O24" s="53">
        <v>2905</v>
      </c>
      <c r="P24" s="2">
        <v>7842</v>
      </c>
    </row>
    <row r="25" spans="1:17" ht="21" customHeight="1" x14ac:dyDescent="0.25">
      <c r="A25" s="49" t="s">
        <v>30</v>
      </c>
      <c r="B25" s="50">
        <f t="shared" si="2"/>
        <v>395197</v>
      </c>
      <c r="C25" s="35">
        <f t="shared" si="3"/>
        <v>150260</v>
      </c>
      <c r="D25" s="36">
        <f t="shared" si="3"/>
        <v>244937</v>
      </c>
      <c r="E25" s="50">
        <f t="shared" si="4"/>
        <v>291085</v>
      </c>
      <c r="F25" s="35">
        <v>120658</v>
      </c>
      <c r="G25" s="36">
        <v>170427</v>
      </c>
      <c r="H25" s="50">
        <f t="shared" si="5"/>
        <v>68743</v>
      </c>
      <c r="I25" s="35">
        <v>22156</v>
      </c>
      <c r="J25" s="36">
        <v>46587</v>
      </c>
      <c r="K25" s="51">
        <f t="shared" si="6"/>
        <v>11301</v>
      </c>
      <c r="L25" s="35">
        <v>2519</v>
      </c>
      <c r="M25" s="38">
        <v>8782</v>
      </c>
      <c r="N25" s="35">
        <f t="shared" si="7"/>
        <v>24068</v>
      </c>
      <c r="O25" s="53">
        <v>4927</v>
      </c>
      <c r="P25" s="2">
        <v>19141</v>
      </c>
    </row>
    <row r="26" spans="1:17" ht="23.25" customHeight="1" x14ac:dyDescent="0.25">
      <c r="A26" s="49" t="s">
        <v>31</v>
      </c>
      <c r="B26" s="50">
        <f t="shared" si="2"/>
        <v>474883</v>
      </c>
      <c r="C26" s="35">
        <f t="shared" si="3"/>
        <v>162231</v>
      </c>
      <c r="D26" s="36">
        <f t="shared" si="3"/>
        <v>312652</v>
      </c>
      <c r="E26" s="50">
        <f t="shared" si="4"/>
        <v>301214</v>
      </c>
      <c r="F26" s="35">
        <v>109124</v>
      </c>
      <c r="G26" s="36">
        <v>192090</v>
      </c>
      <c r="H26" s="50">
        <f t="shared" si="5"/>
        <v>61309</v>
      </c>
      <c r="I26" s="35">
        <v>17823</v>
      </c>
      <c r="J26" s="36">
        <v>43486</v>
      </c>
      <c r="K26" s="51">
        <f t="shared" si="6"/>
        <v>62952</v>
      </c>
      <c r="L26" s="35">
        <v>11060</v>
      </c>
      <c r="M26" s="38">
        <v>51892</v>
      </c>
      <c r="N26" s="35">
        <f t="shared" si="7"/>
        <v>49408</v>
      </c>
      <c r="O26" s="53">
        <v>24224</v>
      </c>
      <c r="P26" s="2">
        <v>25184</v>
      </c>
    </row>
    <row r="27" spans="1:17" ht="23.25" customHeight="1" x14ac:dyDescent="0.25">
      <c r="A27" s="49" t="s">
        <v>32</v>
      </c>
      <c r="B27" s="50">
        <f t="shared" si="2"/>
        <v>82071</v>
      </c>
      <c r="C27" s="35">
        <f t="shared" si="3"/>
        <v>5230</v>
      </c>
      <c r="D27" s="36">
        <f t="shared" si="3"/>
        <v>76841</v>
      </c>
      <c r="E27" s="50">
        <f t="shared" si="4"/>
        <v>62189</v>
      </c>
      <c r="F27" s="35">
        <v>4339</v>
      </c>
      <c r="G27" s="36">
        <v>57850</v>
      </c>
      <c r="H27" s="50">
        <f t="shared" si="5"/>
        <v>5247</v>
      </c>
      <c r="I27" s="35">
        <v>363</v>
      </c>
      <c r="J27" s="36">
        <v>4884</v>
      </c>
      <c r="K27" s="51">
        <f t="shared" si="6"/>
        <v>10859</v>
      </c>
      <c r="L27" s="35">
        <v>431</v>
      </c>
      <c r="M27" s="38">
        <v>10428</v>
      </c>
      <c r="N27" s="35">
        <f t="shared" si="7"/>
        <v>3776</v>
      </c>
      <c r="O27" s="53">
        <v>97</v>
      </c>
      <c r="P27" s="2">
        <v>3679</v>
      </c>
      <c r="Q27" s="2" t="s">
        <v>33</v>
      </c>
    </row>
    <row r="28" spans="1:17" ht="23.25" customHeight="1" x14ac:dyDescent="0.25">
      <c r="A28" s="57" t="s">
        <v>34</v>
      </c>
      <c r="B28" s="50">
        <f t="shared" si="2"/>
        <v>238614</v>
      </c>
      <c r="C28" s="35">
        <f t="shared" si="3"/>
        <v>9898</v>
      </c>
      <c r="D28" s="36">
        <f t="shared" si="3"/>
        <v>228716</v>
      </c>
      <c r="E28" s="50">
        <f t="shared" si="4"/>
        <v>130712</v>
      </c>
      <c r="F28" s="35">
        <v>6621</v>
      </c>
      <c r="G28" s="36">
        <v>124091</v>
      </c>
      <c r="H28" s="50">
        <f t="shared" si="5"/>
        <v>18249</v>
      </c>
      <c r="I28" s="35">
        <v>287</v>
      </c>
      <c r="J28" s="36">
        <v>17962</v>
      </c>
      <c r="K28" s="51">
        <f t="shared" si="6"/>
        <v>73985</v>
      </c>
      <c r="L28" s="35">
        <v>483</v>
      </c>
      <c r="M28" s="38">
        <v>73502</v>
      </c>
      <c r="N28" s="35">
        <f t="shared" si="7"/>
        <v>15668</v>
      </c>
      <c r="O28" s="53">
        <v>2507</v>
      </c>
      <c r="P28" s="2">
        <v>13161</v>
      </c>
    </row>
    <row r="29" spans="1:17" ht="24" customHeight="1" x14ac:dyDescent="0.25">
      <c r="A29" s="49" t="s">
        <v>35</v>
      </c>
      <c r="B29" s="50">
        <f t="shared" si="2"/>
        <v>465294</v>
      </c>
      <c r="C29" s="35">
        <f t="shared" si="3"/>
        <v>112409</v>
      </c>
      <c r="D29" s="36">
        <f t="shared" si="3"/>
        <v>352885</v>
      </c>
      <c r="E29" s="50">
        <f t="shared" si="4"/>
        <v>284323</v>
      </c>
      <c r="F29" s="35">
        <v>66276</v>
      </c>
      <c r="G29" s="36">
        <v>218047</v>
      </c>
      <c r="H29" s="50">
        <f t="shared" si="5"/>
        <v>70753</v>
      </c>
      <c r="I29" s="35">
        <v>20488</v>
      </c>
      <c r="J29" s="36">
        <v>50265</v>
      </c>
      <c r="K29" s="51">
        <f t="shared" si="6"/>
        <v>44185</v>
      </c>
      <c r="L29" s="35">
        <v>9901</v>
      </c>
      <c r="M29" s="38">
        <v>34284</v>
      </c>
      <c r="N29" s="35">
        <f t="shared" si="7"/>
        <v>66033</v>
      </c>
      <c r="O29" s="53">
        <v>15744</v>
      </c>
      <c r="P29" s="2">
        <v>50289</v>
      </c>
    </row>
    <row r="30" spans="1:17" ht="9" customHeight="1" x14ac:dyDescent="0.25">
      <c r="A30" s="58"/>
      <c r="B30" s="34"/>
      <c r="C30" s="35"/>
      <c r="D30" s="36"/>
      <c r="E30" s="50"/>
      <c r="F30" s="35"/>
      <c r="G30" s="36"/>
      <c r="H30" s="50"/>
      <c r="I30" s="35"/>
      <c r="J30" s="36"/>
      <c r="K30" s="51"/>
      <c r="L30" s="35"/>
      <c r="M30" s="38"/>
      <c r="N30" s="41"/>
      <c r="O30" s="53"/>
    </row>
    <row r="31" spans="1:17" ht="22.5" customHeight="1" x14ac:dyDescent="0.25">
      <c r="A31" s="48" t="s">
        <v>36</v>
      </c>
      <c r="B31" s="34">
        <f>B33+B34+B35</f>
        <v>581546</v>
      </c>
      <c r="C31" s="43">
        <f>C33+C35</f>
        <v>165838</v>
      </c>
      <c r="D31" s="46">
        <f>D33+D35</f>
        <v>312325</v>
      </c>
      <c r="E31" s="34">
        <f>E33+E34+E35</f>
        <v>495662</v>
      </c>
      <c r="F31" s="43">
        <f>F33+F35</f>
        <v>118897</v>
      </c>
      <c r="G31" s="46">
        <f>G33+G35</f>
        <v>194328</v>
      </c>
      <c r="H31" s="34">
        <f>H33+H34+H35</f>
        <v>9617</v>
      </c>
      <c r="I31" s="43">
        <f>I33+I35</f>
        <v>3570</v>
      </c>
      <c r="J31" s="46">
        <f>J33+J35</f>
        <v>2050</v>
      </c>
      <c r="K31" s="34">
        <f>K33</f>
        <v>78591</v>
      </c>
      <c r="L31" s="43">
        <f>L33</f>
        <v>29589</v>
      </c>
      <c r="M31" s="46">
        <f>M33</f>
        <v>49002</v>
      </c>
      <c r="N31" s="34">
        <f>N33+N34+N35</f>
        <v>114576</v>
      </c>
      <c r="O31" s="43">
        <f>O33+O35</f>
        <v>13782</v>
      </c>
      <c r="P31" s="43">
        <f>P33+P35</f>
        <v>66945</v>
      </c>
      <c r="Q31" s="59"/>
    </row>
    <row r="32" spans="1:17" ht="8.25" customHeight="1" x14ac:dyDescent="0.25">
      <c r="A32" s="60"/>
      <c r="B32" s="34"/>
      <c r="C32" s="41"/>
      <c r="D32" s="44"/>
      <c r="E32" s="34"/>
      <c r="F32" s="41"/>
      <c r="G32" s="42"/>
      <c r="H32" s="34"/>
      <c r="I32" s="41"/>
      <c r="J32" s="42"/>
      <c r="K32" s="37"/>
      <c r="L32" s="41"/>
      <c r="M32" s="43"/>
      <c r="N32" s="37"/>
      <c r="O32" s="41"/>
      <c r="P32" s="42"/>
      <c r="Q32" s="59"/>
    </row>
    <row r="33" spans="1:16" ht="18" customHeight="1" x14ac:dyDescent="0.25">
      <c r="A33" s="61" t="s">
        <v>37</v>
      </c>
      <c r="B33" s="50">
        <v>348804</v>
      </c>
      <c r="C33" s="35">
        <v>61936</v>
      </c>
      <c r="D33" s="36">
        <v>286868</v>
      </c>
      <c r="E33" s="50">
        <f>F33+G33</f>
        <v>199176</v>
      </c>
      <c r="F33" s="35">
        <v>26190</v>
      </c>
      <c r="G33" s="36">
        <v>172986</v>
      </c>
      <c r="H33" s="50">
        <f>I33+J33</f>
        <v>2253</v>
      </c>
      <c r="I33" s="35">
        <v>906</v>
      </c>
      <c r="J33" s="36">
        <v>1347</v>
      </c>
      <c r="K33" s="50">
        <f>L33+M33</f>
        <v>78591</v>
      </c>
      <c r="L33" s="35">
        <v>29589</v>
      </c>
      <c r="M33" s="38">
        <v>49002</v>
      </c>
      <c r="N33" s="50">
        <f>O33+P33</f>
        <v>68784</v>
      </c>
      <c r="O33" s="53">
        <v>5251</v>
      </c>
      <c r="P33" s="2">
        <v>63533</v>
      </c>
    </row>
    <row r="34" spans="1:16" ht="18" customHeight="1" x14ac:dyDescent="0.25">
      <c r="A34" s="61" t="s">
        <v>38</v>
      </c>
      <c r="B34" s="50">
        <v>220383</v>
      </c>
      <c r="C34" s="35" t="s">
        <v>39</v>
      </c>
      <c r="D34" s="35" t="s">
        <v>39</v>
      </c>
      <c r="E34" s="50">
        <v>182437</v>
      </c>
      <c r="F34" s="35" t="s">
        <v>39</v>
      </c>
      <c r="G34" s="36" t="s">
        <v>39</v>
      </c>
      <c r="H34" s="50">
        <v>3997</v>
      </c>
      <c r="I34" s="35" t="s">
        <v>39</v>
      </c>
      <c r="J34" s="36" t="s">
        <v>39</v>
      </c>
      <c r="K34" s="50" t="s">
        <v>40</v>
      </c>
      <c r="L34" s="35" t="s">
        <v>40</v>
      </c>
      <c r="M34" s="38" t="s">
        <v>40</v>
      </c>
      <c r="N34" s="50">
        <v>33849</v>
      </c>
      <c r="O34" s="35" t="s">
        <v>39</v>
      </c>
      <c r="P34" s="59" t="s">
        <v>39</v>
      </c>
    </row>
    <row r="35" spans="1:16" ht="18" customHeight="1" thickBot="1" x14ac:dyDescent="0.3">
      <c r="A35" s="62" t="s">
        <v>41</v>
      </c>
      <c r="B35" s="63">
        <v>12359</v>
      </c>
      <c r="C35" s="64">
        <v>103902</v>
      </c>
      <c r="D35" s="65">
        <v>25457</v>
      </c>
      <c r="E35" s="63">
        <f>F35+G35</f>
        <v>114049</v>
      </c>
      <c r="F35" s="64">
        <v>92707</v>
      </c>
      <c r="G35" s="65">
        <v>21342</v>
      </c>
      <c r="H35" s="63">
        <f>I35+J35</f>
        <v>3367</v>
      </c>
      <c r="I35" s="64">
        <v>2664</v>
      </c>
      <c r="J35" s="65">
        <v>703</v>
      </c>
      <c r="K35" s="63" t="s">
        <v>40</v>
      </c>
      <c r="L35" s="64" t="s">
        <v>40</v>
      </c>
      <c r="M35" s="66" t="s">
        <v>40</v>
      </c>
      <c r="N35" s="63">
        <f>O35+P35</f>
        <v>11943</v>
      </c>
      <c r="O35" s="67">
        <v>8531</v>
      </c>
      <c r="P35" s="68">
        <v>3412</v>
      </c>
    </row>
    <row r="36" spans="1:16" ht="18" customHeight="1" x14ac:dyDescent="0.25">
      <c r="A36" s="69" t="s">
        <v>42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6" ht="15.75" customHeight="1" x14ac:dyDescent="0.25">
      <c r="A37" s="70" t="s">
        <v>43</v>
      </c>
      <c r="B37" s="42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6" ht="15.75" customHeight="1" x14ac:dyDescent="0.25">
      <c r="A38" s="70" t="s">
        <v>44</v>
      </c>
      <c r="B38" s="42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6" ht="15.75" customHeight="1" x14ac:dyDescent="0.25">
      <c r="A39" s="70" t="s">
        <v>45</v>
      </c>
      <c r="B39" s="42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6" ht="18" customHeight="1" x14ac:dyDescent="0.25">
      <c r="A40" s="71" t="s">
        <v>46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6" ht="18.75" customHeight="1" x14ac:dyDescent="0.25">
      <c r="A41" s="73" t="s">
        <v>47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 ht="12" customHeight="1" x14ac:dyDescent="0.2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 ht="12" customHeight="1" x14ac:dyDescent="0.25"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 ht="12" customHeight="1" x14ac:dyDescent="0.25"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 ht="12" customHeight="1" x14ac:dyDescent="0.25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 ht="12" customHeight="1" x14ac:dyDescent="0.25"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 ht="12" customHeight="1" x14ac:dyDescent="0.25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</row>
    <row r="48" spans="1:16" ht="12" customHeight="1" x14ac:dyDescent="0.25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</row>
    <row r="49" spans="2:14" ht="12" customHeight="1" x14ac:dyDescent="0.25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2:14" ht="12" customHeight="1" x14ac:dyDescent="0.25"/>
    <row r="51" spans="2:14" ht="12" customHeight="1" x14ac:dyDescent="0.25"/>
    <row r="52" spans="2:14" ht="12" customHeight="1" x14ac:dyDescent="0.25"/>
    <row r="53" spans="2:14" ht="12" customHeight="1" x14ac:dyDescent="0.25"/>
    <row r="54" spans="2:14" ht="12" customHeight="1" x14ac:dyDescent="0.25"/>
    <row r="55" spans="2:14" ht="12" customHeight="1" x14ac:dyDescent="0.25"/>
    <row r="56" spans="2:14" ht="12" customHeight="1" x14ac:dyDescent="0.25"/>
    <row r="57" spans="2:14" ht="12" customHeight="1" x14ac:dyDescent="0.25"/>
    <row r="58" spans="2:14" ht="12" customHeight="1" x14ac:dyDescent="0.25"/>
    <row r="59" spans="2:14" ht="12" customHeight="1" x14ac:dyDescent="0.25"/>
    <row r="60" spans="2:14" ht="12" customHeight="1" x14ac:dyDescent="0.25"/>
    <row r="61" spans="2:14" ht="12" customHeight="1" x14ac:dyDescent="0.25"/>
    <row r="62" spans="2:14" ht="12" customHeight="1" x14ac:dyDescent="0.25"/>
    <row r="63" spans="2:14" ht="12" customHeight="1" x14ac:dyDescent="0.25"/>
    <row r="64" spans="2:1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</sheetData>
  <mergeCells count="24">
    <mergeCell ref="O6:O7"/>
    <mergeCell ref="P6:P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A1:P1"/>
    <mergeCell ref="A2:P2"/>
    <mergeCell ref="A4:A7"/>
    <mergeCell ref="B4:D5"/>
    <mergeCell ref="E4:P4"/>
    <mergeCell ref="E5:G5"/>
    <mergeCell ref="H5:J5"/>
    <mergeCell ref="K5:M5"/>
    <mergeCell ref="N5:P5"/>
    <mergeCell ref="B6:B7"/>
  </mergeCells>
  <printOptions horizontalCentered="1"/>
  <pageMargins left="0.59055118110236227" right="0.59055118110236227" top="0.78740157480314965" bottom="0.78740157480314965" header="0" footer="0"/>
  <pageSetup scale="52" orientation="landscape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C35</vt:lpstr>
      <vt:lpstr>'C35'!A_impresión_IM</vt:lpstr>
      <vt:lpstr>'C35'!Área_de_impresión</vt:lpstr>
      <vt:lpstr>'C35'!Títulos_a_imprimir</vt:lpstr>
      <vt:lpstr>'C35'!Títulos_a_imprimir_IM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Anayansi Tejada</dc:creator>
  <cp:lastModifiedBy>Anayansi Tejada</cp:lastModifiedBy>
  <dcterms:created xsi:type="dcterms:W3CDTF">2021-03-17T20:04:13Z</dcterms:created>
  <dcterms:modified xsi:type="dcterms:W3CDTF">2021-03-17T20:04:42Z</dcterms:modified>
</cp:coreProperties>
</file>